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0" windowWidth="19425" windowHeight="10065"/>
  </bookViews>
  <sheets>
    <sheet name="Do. 28.5." sheetId="2" r:id="rId1"/>
    <sheet name="Fr. 29.5." sheetId="16" r:id="rId2"/>
    <sheet name="Di. 2.6." sheetId="17" r:id="rId3"/>
    <sheet name="Mi. 3.6." sheetId="18" r:id="rId4"/>
    <sheet name="Do. 4.6." sheetId="19" r:id="rId5"/>
  </sheets>
  <definedNames>
    <definedName name="_xlnm.Print_Area" localSheetId="2">'Di. 2.6.'!$A$1:$AG$88</definedName>
    <definedName name="_xlnm.Print_Area" localSheetId="0">'Do. 28.5.'!$A$1:$AG$88</definedName>
    <definedName name="_xlnm.Print_Area" localSheetId="4">'Do. 4.6.'!$A$1:$AG$88</definedName>
    <definedName name="_xlnm.Print_Area" localSheetId="1">'Fr. 29.5.'!$A$1:$AG$88</definedName>
    <definedName name="_xlnm.Print_Area" localSheetId="3">'Mi. 3.6.'!$A$1:$AG$88</definedName>
  </definedNames>
  <calcPr calcId="145621" iterateDelta="1E-4"/>
</workbook>
</file>

<file path=xl/calcChain.xml><?xml version="1.0" encoding="utf-8"?>
<calcChain xmlns="http://schemas.openxmlformats.org/spreadsheetml/2006/main">
  <c r="V29" i="16" l="1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V73" i="2"/>
  <c r="V74" i="2"/>
  <c r="V21" i="19" l="1"/>
  <c r="V22" i="19"/>
  <c r="V23" i="19"/>
  <c r="V88" i="19" l="1"/>
  <c r="K88" i="19"/>
  <c r="AG87" i="19"/>
  <c r="V87" i="19"/>
  <c r="K87" i="19"/>
  <c r="AG86" i="19"/>
  <c r="V86" i="19"/>
  <c r="K86" i="19"/>
  <c r="AG85" i="19"/>
  <c r="V85" i="19"/>
  <c r="K85" i="19"/>
  <c r="AG84" i="19"/>
  <c r="V84" i="19"/>
  <c r="K84" i="19"/>
  <c r="AG83" i="19"/>
  <c r="V83" i="19"/>
  <c r="K83" i="19"/>
  <c r="AG82" i="19"/>
  <c r="V82" i="19"/>
  <c r="K82" i="19"/>
  <c r="AG81" i="19"/>
  <c r="V81" i="19"/>
  <c r="K81" i="19"/>
  <c r="AG80" i="19"/>
  <c r="V80" i="19"/>
  <c r="K80" i="19"/>
  <c r="AG79" i="19"/>
  <c r="V79" i="19"/>
  <c r="K79" i="19"/>
  <c r="AG78" i="19"/>
  <c r="V78" i="19"/>
  <c r="K78" i="19"/>
  <c r="AG77" i="19"/>
  <c r="V77" i="19"/>
  <c r="K77" i="19"/>
  <c r="AG76" i="19"/>
  <c r="V76" i="19"/>
  <c r="K76" i="19"/>
  <c r="AG75" i="19"/>
  <c r="V75" i="19"/>
  <c r="K75" i="19"/>
  <c r="AG74" i="19"/>
  <c r="V74" i="19"/>
  <c r="K74" i="19"/>
  <c r="AG73" i="19"/>
  <c r="V73" i="19"/>
  <c r="K73" i="19"/>
  <c r="AG72" i="19"/>
  <c r="V72" i="19"/>
  <c r="K72" i="19"/>
  <c r="AG71" i="19"/>
  <c r="V71" i="19"/>
  <c r="K71" i="19"/>
  <c r="AG70" i="19"/>
  <c r="V70" i="19"/>
  <c r="K70" i="19"/>
  <c r="AG59" i="19"/>
  <c r="V59" i="19"/>
  <c r="K59" i="19"/>
  <c r="AG58" i="19"/>
  <c r="V58" i="19"/>
  <c r="K58" i="19"/>
  <c r="AG57" i="19"/>
  <c r="V57" i="19"/>
  <c r="K57" i="19"/>
  <c r="AG56" i="19"/>
  <c r="V56" i="19"/>
  <c r="K56" i="19"/>
  <c r="AG55" i="19"/>
  <c r="V55" i="19"/>
  <c r="K55" i="19"/>
  <c r="AG54" i="19"/>
  <c r="V54" i="19"/>
  <c r="K54" i="19"/>
  <c r="AG53" i="19"/>
  <c r="V53" i="19"/>
  <c r="K53" i="19"/>
  <c r="AG52" i="19"/>
  <c r="V52" i="19"/>
  <c r="K52" i="19"/>
  <c r="AG51" i="19"/>
  <c r="V51" i="19"/>
  <c r="K51" i="19"/>
  <c r="AG50" i="19"/>
  <c r="V50" i="19"/>
  <c r="K50" i="19"/>
  <c r="AG49" i="19"/>
  <c r="V49" i="19"/>
  <c r="K49" i="19"/>
  <c r="AG48" i="19"/>
  <c r="V48" i="19"/>
  <c r="K48" i="19"/>
  <c r="AG47" i="19"/>
  <c r="V47" i="19"/>
  <c r="K47" i="19"/>
  <c r="AG46" i="19"/>
  <c r="V46" i="19"/>
  <c r="K46" i="19"/>
  <c r="AG45" i="19"/>
  <c r="V45" i="19"/>
  <c r="K45" i="19"/>
  <c r="AG44" i="19"/>
  <c r="V44" i="19"/>
  <c r="K44" i="19"/>
  <c r="AG43" i="19"/>
  <c r="V43" i="19"/>
  <c r="K43" i="19"/>
  <c r="AG42" i="19"/>
  <c r="V42" i="19"/>
  <c r="K42" i="19"/>
  <c r="AG41" i="19"/>
  <c r="V41" i="19"/>
  <c r="K41" i="19"/>
  <c r="AG29" i="19"/>
  <c r="V29" i="19"/>
  <c r="K29" i="19"/>
  <c r="AG28" i="19"/>
  <c r="V28" i="19"/>
  <c r="K28" i="19"/>
  <c r="AG27" i="19"/>
  <c r="V27" i="19"/>
  <c r="K27" i="19"/>
  <c r="AG26" i="19"/>
  <c r="V26" i="19"/>
  <c r="K26" i="19"/>
  <c r="AG25" i="19"/>
  <c r="V25" i="19"/>
  <c r="K25" i="19"/>
  <c r="AG24" i="19"/>
  <c r="V24" i="19"/>
  <c r="K24" i="19"/>
  <c r="AG23" i="19"/>
  <c r="K23" i="19"/>
  <c r="AG22" i="19"/>
  <c r="K22" i="19"/>
  <c r="AG21" i="19"/>
  <c r="K21" i="19"/>
  <c r="AG20" i="19"/>
  <c r="V20" i="19"/>
  <c r="K20" i="19"/>
  <c r="AG19" i="19"/>
  <c r="V19" i="19"/>
  <c r="K19" i="19"/>
  <c r="AG18" i="19"/>
  <c r="V18" i="19"/>
  <c r="K18" i="19"/>
  <c r="AG17" i="19"/>
  <c r="V17" i="19"/>
  <c r="K17" i="19"/>
  <c r="AG16" i="19"/>
  <c r="V16" i="19"/>
  <c r="K16" i="19"/>
  <c r="AG15" i="19"/>
  <c r="V15" i="19"/>
  <c r="K15" i="19"/>
  <c r="AG14" i="19"/>
  <c r="V14" i="19"/>
  <c r="K14" i="19"/>
  <c r="AG13" i="19"/>
  <c r="V13" i="19"/>
  <c r="K13" i="19"/>
  <c r="AG12" i="19"/>
  <c r="V12" i="19"/>
  <c r="K12" i="19"/>
  <c r="AG11" i="19"/>
  <c r="V11" i="19"/>
  <c r="K11" i="19"/>
  <c r="V88" i="18"/>
  <c r="K88" i="18"/>
  <c r="AG87" i="18"/>
  <c r="V87" i="18"/>
  <c r="K87" i="18"/>
  <c r="AG86" i="18"/>
  <c r="V86" i="18"/>
  <c r="K86" i="18"/>
  <c r="AG85" i="18"/>
  <c r="V85" i="18"/>
  <c r="K85" i="18"/>
  <c r="AG84" i="18"/>
  <c r="V84" i="18"/>
  <c r="K84" i="18"/>
  <c r="AG83" i="18"/>
  <c r="V83" i="18"/>
  <c r="K83" i="18"/>
  <c r="AG82" i="18"/>
  <c r="V82" i="18"/>
  <c r="K82" i="18"/>
  <c r="AG81" i="18"/>
  <c r="V81" i="18"/>
  <c r="K81" i="18"/>
  <c r="AG80" i="18"/>
  <c r="V80" i="18"/>
  <c r="K80" i="18"/>
  <c r="AG79" i="18"/>
  <c r="V79" i="18"/>
  <c r="K79" i="18"/>
  <c r="AG78" i="18"/>
  <c r="V78" i="18"/>
  <c r="K78" i="18"/>
  <c r="AG77" i="18"/>
  <c r="V77" i="18"/>
  <c r="K77" i="18"/>
  <c r="AG76" i="18"/>
  <c r="V76" i="18"/>
  <c r="K76" i="18"/>
  <c r="AG75" i="18"/>
  <c r="V75" i="18"/>
  <c r="K75" i="18"/>
  <c r="AG74" i="18"/>
  <c r="V74" i="18"/>
  <c r="K74" i="18"/>
  <c r="AG73" i="18"/>
  <c r="V73" i="18"/>
  <c r="K73" i="18"/>
  <c r="AG72" i="18"/>
  <c r="V72" i="18"/>
  <c r="K72" i="18"/>
  <c r="AG71" i="18"/>
  <c r="V71" i="18"/>
  <c r="K71" i="18"/>
  <c r="AG70" i="18"/>
  <c r="V70" i="18"/>
  <c r="K70" i="18"/>
  <c r="AG59" i="18"/>
  <c r="V59" i="18"/>
  <c r="K59" i="18"/>
  <c r="AG58" i="18"/>
  <c r="V58" i="18"/>
  <c r="K58" i="18"/>
  <c r="AG57" i="18"/>
  <c r="V57" i="18"/>
  <c r="K57" i="18"/>
  <c r="AG56" i="18"/>
  <c r="V56" i="18"/>
  <c r="K56" i="18"/>
  <c r="AG55" i="18"/>
  <c r="V55" i="18"/>
  <c r="K55" i="18"/>
  <c r="AG54" i="18"/>
  <c r="V54" i="18"/>
  <c r="K54" i="18"/>
  <c r="AG53" i="18"/>
  <c r="V53" i="18"/>
  <c r="K53" i="18"/>
  <c r="AG52" i="18"/>
  <c r="V52" i="18"/>
  <c r="K52" i="18"/>
  <c r="AG51" i="18"/>
  <c r="V51" i="18"/>
  <c r="K51" i="18"/>
  <c r="AG50" i="18"/>
  <c r="V50" i="18"/>
  <c r="K50" i="18"/>
  <c r="AG49" i="18"/>
  <c r="V49" i="18"/>
  <c r="K49" i="18"/>
  <c r="AG48" i="18"/>
  <c r="V48" i="18"/>
  <c r="K48" i="18"/>
  <c r="AG47" i="18"/>
  <c r="V47" i="18"/>
  <c r="K47" i="18"/>
  <c r="AG46" i="18"/>
  <c r="V46" i="18"/>
  <c r="K46" i="18"/>
  <c r="AG45" i="18"/>
  <c r="V45" i="18"/>
  <c r="K45" i="18"/>
  <c r="AG44" i="18"/>
  <c r="V44" i="18"/>
  <c r="K44" i="18"/>
  <c r="AG43" i="18"/>
  <c r="V43" i="18"/>
  <c r="K43" i="18"/>
  <c r="AG42" i="18"/>
  <c r="V42" i="18"/>
  <c r="K42" i="18"/>
  <c r="AG41" i="18"/>
  <c r="V41" i="18"/>
  <c r="K41" i="18"/>
  <c r="AG29" i="18"/>
  <c r="V29" i="18"/>
  <c r="K29" i="18"/>
  <c r="AG28" i="18"/>
  <c r="V28" i="18"/>
  <c r="K28" i="18"/>
  <c r="AG27" i="18"/>
  <c r="V27" i="18"/>
  <c r="K27" i="18"/>
  <c r="AG26" i="18"/>
  <c r="V26" i="18"/>
  <c r="K26" i="18"/>
  <c r="AG25" i="18"/>
  <c r="V25" i="18"/>
  <c r="K25" i="18"/>
  <c r="AG24" i="18"/>
  <c r="V24" i="18"/>
  <c r="K24" i="18"/>
  <c r="AG23" i="18"/>
  <c r="V23" i="18"/>
  <c r="K23" i="18"/>
  <c r="AG22" i="18"/>
  <c r="V22" i="18"/>
  <c r="K22" i="18"/>
  <c r="AG21" i="18"/>
  <c r="V21" i="18"/>
  <c r="K21" i="18"/>
  <c r="AG20" i="18"/>
  <c r="V20" i="18"/>
  <c r="K20" i="18"/>
  <c r="AG19" i="18"/>
  <c r="V19" i="18"/>
  <c r="K19" i="18"/>
  <c r="AG18" i="18"/>
  <c r="V18" i="18"/>
  <c r="K18" i="18"/>
  <c r="AG17" i="18"/>
  <c r="V17" i="18"/>
  <c r="K17" i="18"/>
  <c r="AG16" i="18"/>
  <c r="V16" i="18"/>
  <c r="K16" i="18"/>
  <c r="AG15" i="18"/>
  <c r="V15" i="18"/>
  <c r="K15" i="18"/>
  <c r="AG14" i="18"/>
  <c r="V14" i="18"/>
  <c r="K14" i="18"/>
  <c r="AG13" i="18"/>
  <c r="V13" i="18"/>
  <c r="K13" i="18"/>
  <c r="AG12" i="18"/>
  <c r="V12" i="18"/>
  <c r="K12" i="18"/>
  <c r="AG11" i="18"/>
  <c r="V11" i="18"/>
  <c r="K11" i="18"/>
  <c r="V88" i="17"/>
  <c r="K88" i="17"/>
  <c r="AG87" i="17"/>
  <c r="V87" i="17"/>
  <c r="K87" i="17"/>
  <c r="AG86" i="17"/>
  <c r="V86" i="17"/>
  <c r="K86" i="17"/>
  <c r="AG85" i="17"/>
  <c r="V85" i="17"/>
  <c r="K85" i="17"/>
  <c r="AG84" i="17"/>
  <c r="V84" i="17"/>
  <c r="K84" i="17"/>
  <c r="AG83" i="17"/>
  <c r="V83" i="17"/>
  <c r="K83" i="17"/>
  <c r="AG82" i="17"/>
  <c r="V82" i="17"/>
  <c r="K82" i="17"/>
  <c r="AG81" i="17"/>
  <c r="V81" i="17"/>
  <c r="K81" i="17"/>
  <c r="AG80" i="17"/>
  <c r="V80" i="17"/>
  <c r="K80" i="17"/>
  <c r="AG79" i="17"/>
  <c r="V79" i="17"/>
  <c r="K79" i="17"/>
  <c r="AG78" i="17"/>
  <c r="V78" i="17"/>
  <c r="K78" i="17"/>
  <c r="AG77" i="17"/>
  <c r="V77" i="17"/>
  <c r="K77" i="17"/>
  <c r="AG76" i="17"/>
  <c r="V76" i="17"/>
  <c r="K76" i="17"/>
  <c r="AG75" i="17"/>
  <c r="V75" i="17"/>
  <c r="K75" i="17"/>
  <c r="AG74" i="17"/>
  <c r="V74" i="17"/>
  <c r="K74" i="17"/>
  <c r="AG73" i="17"/>
  <c r="V73" i="17"/>
  <c r="K73" i="17"/>
  <c r="AG72" i="17"/>
  <c r="V72" i="17"/>
  <c r="K72" i="17"/>
  <c r="AG71" i="17"/>
  <c r="V71" i="17"/>
  <c r="K71" i="17"/>
  <c r="AG70" i="17"/>
  <c r="V70" i="17"/>
  <c r="K70" i="17"/>
  <c r="AG59" i="17"/>
  <c r="V59" i="17"/>
  <c r="K59" i="17"/>
  <c r="AG58" i="17"/>
  <c r="V58" i="17"/>
  <c r="K58" i="17"/>
  <c r="AG57" i="17"/>
  <c r="V57" i="17"/>
  <c r="K57" i="17"/>
  <c r="AG56" i="17"/>
  <c r="V56" i="17"/>
  <c r="K56" i="17"/>
  <c r="AG55" i="17"/>
  <c r="V55" i="17"/>
  <c r="K55" i="17"/>
  <c r="AG54" i="17"/>
  <c r="V54" i="17"/>
  <c r="K54" i="17"/>
  <c r="AG53" i="17"/>
  <c r="V53" i="17"/>
  <c r="K53" i="17"/>
  <c r="AG52" i="17"/>
  <c r="V52" i="17"/>
  <c r="K52" i="17"/>
  <c r="AG51" i="17"/>
  <c r="V51" i="17"/>
  <c r="K51" i="17"/>
  <c r="AG50" i="17"/>
  <c r="V50" i="17"/>
  <c r="K50" i="17"/>
  <c r="AG49" i="17"/>
  <c r="V49" i="17"/>
  <c r="K49" i="17"/>
  <c r="AG48" i="17"/>
  <c r="V48" i="17"/>
  <c r="K48" i="17"/>
  <c r="AG47" i="17"/>
  <c r="V47" i="17"/>
  <c r="K47" i="17"/>
  <c r="AG46" i="17"/>
  <c r="V46" i="17"/>
  <c r="K46" i="17"/>
  <c r="AG45" i="17"/>
  <c r="V45" i="17"/>
  <c r="K45" i="17"/>
  <c r="AG44" i="17"/>
  <c r="V44" i="17"/>
  <c r="K44" i="17"/>
  <c r="AG43" i="17"/>
  <c r="V43" i="17"/>
  <c r="K43" i="17"/>
  <c r="AG42" i="17"/>
  <c r="V42" i="17"/>
  <c r="K42" i="17"/>
  <c r="AG41" i="17"/>
  <c r="V41" i="17"/>
  <c r="K41" i="17"/>
  <c r="AG29" i="17"/>
  <c r="V29" i="17"/>
  <c r="K29" i="17"/>
  <c r="AG28" i="17"/>
  <c r="V28" i="17"/>
  <c r="K28" i="17"/>
  <c r="AG27" i="17"/>
  <c r="V27" i="17"/>
  <c r="K27" i="17"/>
  <c r="AG26" i="17"/>
  <c r="V26" i="17"/>
  <c r="K26" i="17"/>
  <c r="AG25" i="17"/>
  <c r="V25" i="17"/>
  <c r="K25" i="17"/>
  <c r="AG24" i="17"/>
  <c r="V24" i="17"/>
  <c r="K24" i="17"/>
  <c r="AG23" i="17"/>
  <c r="V23" i="17"/>
  <c r="K23" i="17"/>
  <c r="AG22" i="17"/>
  <c r="V22" i="17"/>
  <c r="K22" i="17"/>
  <c r="AG21" i="17"/>
  <c r="V21" i="17"/>
  <c r="K21" i="17"/>
  <c r="AG20" i="17"/>
  <c r="V20" i="17"/>
  <c r="K20" i="17"/>
  <c r="AG19" i="17"/>
  <c r="V19" i="17"/>
  <c r="K19" i="17"/>
  <c r="AG18" i="17"/>
  <c r="V18" i="17"/>
  <c r="K18" i="17"/>
  <c r="AG17" i="17"/>
  <c r="V17" i="17"/>
  <c r="K17" i="17"/>
  <c r="AG16" i="17"/>
  <c r="V16" i="17"/>
  <c r="K16" i="17"/>
  <c r="AG15" i="17"/>
  <c r="V15" i="17"/>
  <c r="K15" i="17"/>
  <c r="AG14" i="17"/>
  <c r="V14" i="17"/>
  <c r="K14" i="17"/>
  <c r="AG13" i="17"/>
  <c r="V13" i="17"/>
  <c r="K13" i="17"/>
  <c r="AG12" i="17"/>
  <c r="V12" i="17"/>
  <c r="K12" i="17"/>
  <c r="AG11" i="17"/>
  <c r="V11" i="17"/>
  <c r="K11" i="17"/>
  <c r="V88" i="16"/>
  <c r="AG87" i="16"/>
  <c r="V87" i="16"/>
  <c r="AG86" i="16"/>
  <c r="V86" i="16"/>
  <c r="AG85" i="16"/>
  <c r="V85" i="16"/>
  <c r="AG84" i="16"/>
  <c r="V84" i="16"/>
  <c r="AG83" i="16"/>
  <c r="V83" i="16"/>
  <c r="AG82" i="16"/>
  <c r="V82" i="16"/>
  <c r="AG81" i="16"/>
  <c r="V81" i="16"/>
  <c r="AG80" i="16"/>
  <c r="V80" i="16"/>
  <c r="AG79" i="16"/>
  <c r="V79" i="16"/>
  <c r="AG78" i="16"/>
  <c r="V78" i="16"/>
  <c r="AG77" i="16"/>
  <c r="V77" i="16"/>
  <c r="AG76" i="16"/>
  <c r="V76" i="16"/>
  <c r="AG75" i="16"/>
  <c r="V75" i="16"/>
  <c r="AG74" i="16"/>
  <c r="V74" i="16"/>
  <c r="AG73" i="16"/>
  <c r="V73" i="16"/>
  <c r="AG72" i="16"/>
  <c r="V72" i="16"/>
  <c r="AG71" i="16"/>
  <c r="V71" i="16"/>
  <c r="AG70" i="16"/>
  <c r="V70" i="16"/>
  <c r="AG59" i="16"/>
  <c r="V59" i="16"/>
  <c r="AG58" i="16"/>
  <c r="V58" i="16"/>
  <c r="AG57" i="16"/>
  <c r="V57" i="16"/>
  <c r="AG56" i="16"/>
  <c r="V56" i="16"/>
  <c r="AG55" i="16"/>
  <c r="V55" i="16"/>
  <c r="AG54" i="16"/>
  <c r="V54" i="16"/>
  <c r="AG53" i="16"/>
  <c r="V53" i="16"/>
  <c r="AG52" i="16"/>
  <c r="V52" i="16"/>
  <c r="AG51" i="16"/>
  <c r="V51" i="16"/>
  <c r="AG50" i="16"/>
  <c r="V50" i="16"/>
  <c r="AG49" i="16"/>
  <c r="V49" i="16"/>
  <c r="AG48" i="16"/>
  <c r="V48" i="16"/>
  <c r="AG47" i="16"/>
  <c r="V47" i="16"/>
  <c r="AG46" i="16"/>
  <c r="V46" i="16"/>
  <c r="AG45" i="16"/>
  <c r="V45" i="16"/>
  <c r="AG44" i="16"/>
  <c r="V44" i="16"/>
  <c r="AG43" i="16"/>
  <c r="V43" i="16"/>
  <c r="AG42" i="16"/>
  <c r="V42" i="16"/>
  <c r="AG41" i="16"/>
  <c r="V41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11" i="16"/>
  <c r="AG87" i="2" l="1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2" i="2"/>
  <c r="V71" i="2"/>
  <c r="V7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<sst xmlns="http://schemas.openxmlformats.org/spreadsheetml/2006/main" count="2024" uniqueCount="190">
  <si>
    <t>Raum</t>
  </si>
  <si>
    <t>Prüfling</t>
  </si>
  <si>
    <t>Fach</t>
  </si>
  <si>
    <t>Prüfer/in</t>
  </si>
  <si>
    <t>Unterschrift</t>
  </si>
  <si>
    <t>Protokoll</t>
  </si>
  <si>
    <t>Vorber.</t>
  </si>
  <si>
    <t>Beginn</t>
  </si>
  <si>
    <t>Prüf.-Raum</t>
  </si>
  <si>
    <t>Vorsitz</t>
  </si>
  <si>
    <t>Aufgabenfeld I</t>
  </si>
  <si>
    <t>Aufgabenfeld II</t>
  </si>
  <si>
    <t>Aufgabenfeld III</t>
  </si>
  <si>
    <r>
      <t xml:space="preserve">Die </t>
    </r>
    <r>
      <rPr>
        <b/>
        <i/>
        <sz val="11"/>
        <color theme="1"/>
        <rFont val="Calibri"/>
        <family val="2"/>
      </rPr>
      <t>Vorbereitungszeit</t>
    </r>
    <r>
      <rPr>
        <i/>
        <sz val="11"/>
        <color theme="1"/>
        <rFont val="Calibri"/>
        <family val="2"/>
      </rPr>
      <t xml:space="preserve"> beträgt vor der Prüfung (wie ausgehängt) </t>
    </r>
    <r>
      <rPr>
        <b/>
        <i/>
        <sz val="11"/>
        <color theme="1"/>
        <rFont val="Calibri"/>
        <family val="2"/>
      </rPr>
      <t>jeweils 30 Minuten</t>
    </r>
    <r>
      <rPr>
        <i/>
        <sz val="11"/>
        <color theme="1"/>
        <rFont val="Calibri"/>
        <family val="2"/>
      </rPr>
      <t xml:space="preserve">. </t>
    </r>
  </si>
  <si>
    <t xml:space="preserve">Mündliche Abiturprüfung </t>
  </si>
  <si>
    <t>Mündliche Abiturprüfung</t>
  </si>
  <si>
    <t xml:space="preserve">Prüfungsraum </t>
  </si>
  <si>
    <t>Bitte finden Sie sich aber mind. 5 Minuten vor Beginn der Vorbereitungszeit  ein vor dem</t>
  </si>
  <si>
    <t>Vorbereitungsraum</t>
  </si>
  <si>
    <t>Donnerstag, 28.5.</t>
  </si>
  <si>
    <t>Freitag, 29.5.</t>
  </si>
  <si>
    <t>Dienstag, 2.6.</t>
  </si>
  <si>
    <t>Mittwoch, 3.6.</t>
  </si>
  <si>
    <t>Donnerstag, 4.6.</t>
  </si>
  <si>
    <t>LAN</t>
  </si>
  <si>
    <t>DAR</t>
  </si>
  <si>
    <t>Sliwa</t>
  </si>
  <si>
    <t>Tröger</t>
  </si>
  <si>
    <t>Urbanavicius</t>
  </si>
  <si>
    <t>van Dawen</t>
  </si>
  <si>
    <t>Kallouch</t>
  </si>
  <si>
    <t>10.00</t>
  </si>
  <si>
    <t>STR</t>
  </si>
  <si>
    <t>Bajrovic</t>
  </si>
  <si>
    <t>Decker</t>
  </si>
  <si>
    <t>Baltaci</t>
  </si>
  <si>
    <t>Singh</t>
  </si>
  <si>
    <t>12.:30</t>
  </si>
  <si>
    <t>BRA</t>
  </si>
  <si>
    <t>D</t>
  </si>
  <si>
    <t>Kornacker</t>
  </si>
  <si>
    <t>Lochmann</t>
  </si>
  <si>
    <t>Kleis</t>
  </si>
  <si>
    <t>Kokot</t>
  </si>
  <si>
    <t>LAM</t>
  </si>
  <si>
    <t>Zahki</t>
  </si>
  <si>
    <t>Zepter</t>
  </si>
  <si>
    <t>GLA</t>
  </si>
  <si>
    <t>ETH</t>
  </si>
  <si>
    <t>MUL</t>
  </si>
  <si>
    <t>FRE</t>
  </si>
  <si>
    <t>KOH</t>
  </si>
  <si>
    <t>Celikovic</t>
  </si>
  <si>
    <t>Nakas</t>
  </si>
  <si>
    <t>Michel</t>
  </si>
  <si>
    <t>Mohammad</t>
  </si>
  <si>
    <t>Fretzer</t>
  </si>
  <si>
    <t>MER</t>
  </si>
  <si>
    <t>MOR</t>
  </si>
  <si>
    <t>Tektürk</t>
  </si>
  <si>
    <t>Corell</t>
  </si>
  <si>
    <t>Demir</t>
  </si>
  <si>
    <t>Till</t>
  </si>
  <si>
    <t>PFL</t>
  </si>
  <si>
    <t>Klaus</t>
  </si>
  <si>
    <t>Israel</t>
  </si>
  <si>
    <t>Jannusch</t>
  </si>
  <si>
    <t>Balkhir</t>
  </si>
  <si>
    <t>Afagh</t>
  </si>
  <si>
    <t>Azarkan</t>
  </si>
  <si>
    <t>Kirchdorfer</t>
  </si>
  <si>
    <t>Thewalt</t>
  </si>
  <si>
    <t>M</t>
  </si>
  <si>
    <t>GEO</t>
  </si>
  <si>
    <t>Moustakim</t>
  </si>
  <si>
    <t>Moussa, Amir</t>
  </si>
  <si>
    <t>Müller</t>
  </si>
  <si>
    <t>Onnfryk</t>
  </si>
  <si>
    <t>Knopf</t>
  </si>
  <si>
    <t>PIE</t>
  </si>
  <si>
    <t>zur Mühlen</t>
  </si>
  <si>
    <t>Ngo</t>
  </si>
  <si>
    <t>Schmitz</t>
  </si>
  <si>
    <t>N'Doye</t>
  </si>
  <si>
    <t>Rode</t>
  </si>
  <si>
    <t>NEU</t>
  </si>
  <si>
    <t>Lutz</t>
  </si>
  <si>
    <t>Girleanu</t>
  </si>
  <si>
    <t>Kuntze</t>
  </si>
  <si>
    <t>DOR</t>
  </si>
  <si>
    <t>Deger</t>
  </si>
  <si>
    <t>Schneider</t>
  </si>
  <si>
    <t>Pioch</t>
  </si>
  <si>
    <t>Vater</t>
  </si>
  <si>
    <t>Afram</t>
  </si>
  <si>
    <t>Akan, Cem</t>
  </si>
  <si>
    <t>Akan, Sümeyra</t>
  </si>
  <si>
    <t>Jankowski</t>
  </si>
  <si>
    <t>Idrissou</t>
  </si>
  <si>
    <t>Drossidis</t>
  </si>
  <si>
    <t>Heimann</t>
  </si>
  <si>
    <t>Celik, Dilara</t>
  </si>
  <si>
    <t>Altinsoy</t>
  </si>
  <si>
    <t>Chatzali</t>
  </si>
  <si>
    <t>Adu-Twum</t>
  </si>
  <si>
    <t>Ridriguez Maks</t>
  </si>
  <si>
    <t>Waissi Haje</t>
  </si>
  <si>
    <t>Udovicic</t>
  </si>
  <si>
    <t>Ly</t>
  </si>
  <si>
    <t>Klein</t>
  </si>
  <si>
    <t>Gerhardt</t>
  </si>
  <si>
    <t>Gudioni</t>
  </si>
  <si>
    <t>Schwarz</t>
  </si>
  <si>
    <t>Klink</t>
  </si>
  <si>
    <t>Fosuhene</t>
  </si>
  <si>
    <t>Merkel</t>
  </si>
  <si>
    <t>Koriller</t>
  </si>
  <si>
    <t>Wang</t>
  </si>
  <si>
    <t>Lüder</t>
  </si>
  <si>
    <t>Kuhlmann</t>
  </si>
  <si>
    <t>Studientag E2 und Q2</t>
  </si>
  <si>
    <t>Pancenko</t>
  </si>
  <si>
    <t>Rahsepar-M.</t>
  </si>
  <si>
    <t>KU</t>
  </si>
  <si>
    <t>LAP</t>
  </si>
  <si>
    <t>Ucan</t>
  </si>
  <si>
    <t>KOE</t>
  </si>
  <si>
    <t>Jafari</t>
  </si>
  <si>
    <t>Lendle</t>
  </si>
  <si>
    <t>Hausy</t>
  </si>
  <si>
    <t>SPA</t>
  </si>
  <si>
    <t>ODE</t>
  </si>
  <si>
    <t>Gün</t>
  </si>
  <si>
    <t>Idzik</t>
  </si>
  <si>
    <t>Ayhan</t>
  </si>
  <si>
    <t>Weidenfeller</t>
  </si>
  <si>
    <t>Kötschau</t>
  </si>
  <si>
    <t>Knopp</t>
  </si>
  <si>
    <t>E</t>
  </si>
  <si>
    <t>HEN</t>
  </si>
  <si>
    <t>Keller</t>
  </si>
  <si>
    <t>MEL</t>
  </si>
  <si>
    <t>Eiser</t>
  </si>
  <si>
    <t>G</t>
  </si>
  <si>
    <t>HEI</t>
  </si>
  <si>
    <t>El Aissaoui</t>
  </si>
  <si>
    <t>Dreger</t>
  </si>
  <si>
    <t>HEG</t>
  </si>
  <si>
    <t>POWI</t>
  </si>
  <si>
    <t>Moussa, Ali</t>
  </si>
  <si>
    <t>BOL</t>
  </si>
  <si>
    <t>BIO</t>
  </si>
  <si>
    <t>PAU</t>
  </si>
  <si>
    <t>Rudi</t>
  </si>
  <si>
    <t>Knorr</t>
  </si>
  <si>
    <t>Hoxha</t>
  </si>
  <si>
    <t>GOL</t>
  </si>
  <si>
    <t>CH</t>
  </si>
  <si>
    <t>DOM</t>
  </si>
  <si>
    <t>Boujmal</t>
  </si>
  <si>
    <t>Göfer</t>
  </si>
  <si>
    <t>Khalidi</t>
  </si>
  <si>
    <t>Vidackovic</t>
  </si>
  <si>
    <t>Walke</t>
  </si>
  <si>
    <t>Zahraoui</t>
  </si>
  <si>
    <t>Salvestrin</t>
  </si>
  <si>
    <t>Eshir H.</t>
  </si>
  <si>
    <t>Lorenz</t>
  </si>
  <si>
    <t>PH</t>
  </si>
  <si>
    <t>REN</t>
  </si>
  <si>
    <t>Hartmann</t>
  </si>
  <si>
    <t>Yildiz</t>
  </si>
  <si>
    <t>GRO</t>
  </si>
  <si>
    <t>Deubler</t>
  </si>
  <si>
    <t>Yidiz</t>
  </si>
  <si>
    <t>Rodriguez M.</t>
  </si>
  <si>
    <t>Ehlers</t>
  </si>
  <si>
    <t>KLUG</t>
  </si>
  <si>
    <t>Idrissi S.</t>
  </si>
  <si>
    <t>WAL</t>
  </si>
  <si>
    <t>RIC</t>
  </si>
  <si>
    <t>HET</t>
  </si>
  <si>
    <t>MAR</t>
  </si>
  <si>
    <t>MOS</t>
  </si>
  <si>
    <t>WAR</t>
  </si>
  <si>
    <t>GIB</t>
  </si>
  <si>
    <t>BRO</t>
  </si>
  <si>
    <t>Hygienehinweis: Bitte nicht im Treppenhaus warten, vor und nach den Prüfungen Aufenthalt mit Abstand nur draußen (bei Regen im Foyer) !</t>
  </si>
  <si>
    <t>203 !!!</t>
  </si>
  <si>
    <t>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</si>
</sst>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0" borderId="4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6" fillId="0" borderId="5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view="pageBreakPreview" zoomScaleSheetLayoutView="100" workbookViewId="0"/>
  </sheetViews>
  <sheetFormatPr baseColWidth="10" defaultRowHeight="12.75" x14ac:dyDescent="0.2"/>
  <cols>
    <col min="4" max="4" width="14.5703125" customWidth="1"/>
    <col min="8" max="8" width="12.42578125" customWidth="1"/>
    <col min="15" max="15" width="12.28515625" customWidth="1"/>
    <col min="19" max="19" width="12.140625" customWidth="1"/>
    <col min="30" max="30" width="13.140625" customWidth="1"/>
  </cols>
  <sheetData>
    <row r="1" spans="1:34" ht="20.25" x14ac:dyDescent="0.3">
      <c r="A1" s="1" t="s">
        <v>14</v>
      </c>
      <c r="B1" s="1"/>
      <c r="C1" s="2"/>
      <c r="D1" s="22">
        <v>2020</v>
      </c>
      <c r="E1" s="3" t="s">
        <v>19</v>
      </c>
      <c r="F1" s="24"/>
      <c r="I1" s="3" t="s">
        <v>10</v>
      </c>
      <c r="L1" s="1" t="s">
        <v>15</v>
      </c>
      <c r="M1" s="1"/>
      <c r="N1" s="2"/>
      <c r="O1" s="22">
        <v>2020</v>
      </c>
      <c r="P1" s="3" t="s">
        <v>19</v>
      </c>
      <c r="Q1" s="24"/>
      <c r="T1" s="3" t="s">
        <v>10</v>
      </c>
      <c r="W1" s="1" t="s">
        <v>15</v>
      </c>
      <c r="X1" s="1"/>
      <c r="Y1" s="2"/>
      <c r="Z1" s="22">
        <v>2020</v>
      </c>
      <c r="AA1" s="3" t="s">
        <v>19</v>
      </c>
      <c r="AB1" s="24"/>
      <c r="AE1" s="3" t="s">
        <v>10</v>
      </c>
      <c r="AG1" s="13"/>
      <c r="AH1" s="13"/>
    </row>
    <row r="2" spans="1:34" x14ac:dyDescent="0.2">
      <c r="A2" s="21" t="s">
        <v>120</v>
      </c>
      <c r="C2" s="4"/>
      <c r="E2" s="4"/>
      <c r="F2" s="4"/>
      <c r="H2" s="4"/>
      <c r="L2" s="21" t="s">
        <v>120</v>
      </c>
      <c r="N2" s="4"/>
      <c r="P2" s="4"/>
      <c r="Q2" s="4"/>
      <c r="S2" s="4"/>
      <c r="Y2" s="4"/>
      <c r="AA2" s="4"/>
      <c r="AB2" s="4"/>
      <c r="AD2" s="4"/>
      <c r="AG2" s="13"/>
      <c r="AH2" s="13"/>
    </row>
    <row r="3" spans="1:34" ht="18" x14ac:dyDescent="0.25">
      <c r="A3" s="20" t="s">
        <v>13</v>
      </c>
      <c r="B3" s="1"/>
      <c r="C3" s="2"/>
      <c r="D3" s="1"/>
      <c r="E3" s="4"/>
      <c r="F3" s="4"/>
      <c r="H3" s="5" t="s">
        <v>16</v>
      </c>
      <c r="J3" s="23">
        <v>210</v>
      </c>
      <c r="L3" s="20" t="s">
        <v>13</v>
      </c>
      <c r="M3" s="1"/>
      <c r="N3" s="2"/>
      <c r="O3" s="1"/>
      <c r="P3" s="4"/>
      <c r="Q3" s="4"/>
      <c r="S3" s="5" t="s">
        <v>16</v>
      </c>
      <c r="U3" s="23">
        <v>209</v>
      </c>
      <c r="W3" s="20" t="s">
        <v>13</v>
      </c>
      <c r="X3" s="1"/>
      <c r="Y3" s="2"/>
      <c r="Z3" s="1"/>
      <c r="AA3" s="4"/>
      <c r="AB3" s="4"/>
      <c r="AD3" s="5" t="s">
        <v>16</v>
      </c>
      <c r="AF3" s="23"/>
      <c r="AG3" s="13"/>
      <c r="AH3" s="13"/>
    </row>
    <row r="4" spans="1:34" ht="15.75" x14ac:dyDescent="0.25">
      <c r="A4" s="20" t="s">
        <v>17</v>
      </c>
      <c r="C4" s="4"/>
      <c r="E4" s="4"/>
      <c r="F4" s="4"/>
      <c r="H4" s="5" t="s">
        <v>18</v>
      </c>
      <c r="J4" s="23">
        <v>202</v>
      </c>
      <c r="L4" s="20" t="s">
        <v>17</v>
      </c>
      <c r="N4" s="4"/>
      <c r="P4" s="4"/>
      <c r="Q4" s="4"/>
      <c r="S4" s="5" t="s">
        <v>18</v>
      </c>
      <c r="U4" s="23">
        <v>203</v>
      </c>
      <c r="W4" s="20" t="s">
        <v>17</v>
      </c>
      <c r="Y4" s="4"/>
      <c r="AA4" s="4"/>
      <c r="AB4" s="4"/>
      <c r="AD4" s="5" t="s">
        <v>18</v>
      </c>
      <c r="AF4" s="23">
        <v>202</v>
      </c>
      <c r="AG4" s="13"/>
      <c r="AH4" s="13"/>
    </row>
    <row r="5" spans="1:34" ht="15" x14ac:dyDescent="0.25">
      <c r="A5" s="39" t="s">
        <v>187</v>
      </c>
      <c r="C5" s="4"/>
      <c r="E5" s="4"/>
      <c r="F5" s="4"/>
      <c r="H5" s="4"/>
      <c r="I5" s="19"/>
      <c r="L5" s="39" t="s">
        <v>187</v>
      </c>
      <c r="N5" s="4"/>
      <c r="P5" s="4"/>
      <c r="Q5" s="4"/>
      <c r="S5" s="4"/>
      <c r="T5" s="19"/>
      <c r="W5" s="20"/>
      <c r="Y5" s="4"/>
      <c r="AA5" s="4"/>
      <c r="AB5" s="4"/>
      <c r="AD5" s="4"/>
      <c r="AE5" s="19"/>
      <c r="AG5" s="13"/>
      <c r="AH5" s="13"/>
    </row>
    <row r="6" spans="1:34" x14ac:dyDescent="0.2">
      <c r="A6" s="6" t="s">
        <v>0</v>
      </c>
      <c r="B6" s="6" t="s">
        <v>8</v>
      </c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6" t="s">
        <v>5</v>
      </c>
      <c r="I6" s="7" t="s">
        <v>4</v>
      </c>
      <c r="J6" s="6" t="s">
        <v>9</v>
      </c>
      <c r="L6" s="6" t="s">
        <v>0</v>
      </c>
      <c r="M6" s="6" t="s">
        <v>8</v>
      </c>
      <c r="N6" s="6" t="s">
        <v>0</v>
      </c>
      <c r="O6" s="6" t="s">
        <v>1</v>
      </c>
      <c r="P6" s="6" t="s">
        <v>2</v>
      </c>
      <c r="Q6" s="6" t="s">
        <v>3</v>
      </c>
      <c r="R6" s="7" t="s">
        <v>4</v>
      </c>
      <c r="S6" s="6" t="s">
        <v>5</v>
      </c>
      <c r="T6" s="7" t="s">
        <v>4</v>
      </c>
      <c r="U6" s="6" t="s">
        <v>9</v>
      </c>
      <c r="W6" s="6" t="s">
        <v>0</v>
      </c>
      <c r="X6" s="6" t="s">
        <v>8</v>
      </c>
      <c r="Y6" s="6" t="s">
        <v>0</v>
      </c>
      <c r="Z6" s="6" t="s">
        <v>1</v>
      </c>
      <c r="AA6" s="6" t="s">
        <v>2</v>
      </c>
      <c r="AB6" s="6" t="s">
        <v>3</v>
      </c>
      <c r="AC6" s="7" t="s">
        <v>4</v>
      </c>
      <c r="AD6" s="6" t="s">
        <v>5</v>
      </c>
      <c r="AE6" s="7" t="s">
        <v>4</v>
      </c>
      <c r="AF6" s="6" t="s">
        <v>9</v>
      </c>
      <c r="AG6" s="14"/>
      <c r="AH6" s="13"/>
    </row>
    <row r="7" spans="1:34" ht="18" x14ac:dyDescent="0.25">
      <c r="A7" s="8"/>
      <c r="B7" s="8"/>
      <c r="C7" s="8"/>
      <c r="D7" s="9"/>
      <c r="E7" s="10"/>
      <c r="F7" s="10"/>
      <c r="G7" s="9"/>
      <c r="H7" s="10"/>
      <c r="I7" s="9"/>
      <c r="J7" s="9"/>
      <c r="L7" s="8"/>
      <c r="M7" s="8"/>
      <c r="N7" s="8"/>
      <c r="O7" s="9"/>
      <c r="P7" s="10"/>
      <c r="Q7" s="10"/>
      <c r="R7" s="9"/>
      <c r="S7" s="10"/>
      <c r="T7" s="9"/>
      <c r="U7" s="9"/>
      <c r="W7" s="8"/>
      <c r="X7" s="8"/>
      <c r="Y7" s="8"/>
      <c r="Z7" s="9"/>
      <c r="AA7" s="10"/>
      <c r="AB7" s="10"/>
      <c r="AC7" s="9"/>
      <c r="AD7" s="10"/>
      <c r="AE7" s="9"/>
      <c r="AF7" s="9"/>
      <c r="AG7" s="13"/>
      <c r="AH7" s="13"/>
    </row>
    <row r="8" spans="1:34" x14ac:dyDescent="0.2">
      <c r="A8" s="6"/>
      <c r="B8" s="6"/>
      <c r="C8" s="6"/>
      <c r="D8" s="9"/>
      <c r="E8" s="10"/>
      <c r="F8" s="10"/>
      <c r="G8" s="9"/>
      <c r="H8" s="10"/>
      <c r="I8" s="9"/>
      <c r="J8" s="9"/>
      <c r="L8" s="6"/>
      <c r="M8" s="6"/>
      <c r="N8" s="6"/>
      <c r="O8" s="9"/>
      <c r="P8" s="10"/>
      <c r="Q8" s="10"/>
      <c r="R8" s="9"/>
      <c r="S8" s="10"/>
      <c r="T8" s="9"/>
      <c r="U8" s="9"/>
      <c r="W8" s="6"/>
      <c r="X8" s="6"/>
      <c r="Y8" s="6"/>
      <c r="Z8" s="9"/>
      <c r="AA8" s="10"/>
      <c r="AB8" s="10"/>
      <c r="AC8" s="9"/>
      <c r="AD8" s="10"/>
      <c r="AE8" s="9"/>
      <c r="AF8" s="9"/>
      <c r="AG8" s="13"/>
      <c r="AH8" s="13"/>
    </row>
    <row r="9" spans="1:34" x14ac:dyDescent="0.2">
      <c r="A9" s="6" t="s">
        <v>6</v>
      </c>
      <c r="B9" s="6" t="s">
        <v>7</v>
      </c>
      <c r="C9" s="6"/>
      <c r="D9" s="9"/>
      <c r="E9" s="10"/>
      <c r="F9" s="10"/>
      <c r="G9" s="9"/>
      <c r="H9" s="10"/>
      <c r="I9" s="9"/>
      <c r="J9" s="9"/>
      <c r="L9" s="6" t="s">
        <v>6</v>
      </c>
      <c r="M9" s="6" t="s">
        <v>7</v>
      </c>
      <c r="N9" s="6"/>
      <c r="O9" s="9"/>
      <c r="P9" s="10"/>
      <c r="Q9" s="10"/>
      <c r="R9" s="9"/>
      <c r="S9" s="10"/>
      <c r="T9" s="9"/>
      <c r="U9" s="9"/>
      <c r="W9" s="6" t="s">
        <v>6</v>
      </c>
      <c r="X9" s="6" t="s">
        <v>7</v>
      </c>
      <c r="Y9" s="6"/>
      <c r="Z9" s="9"/>
      <c r="AA9" s="10"/>
      <c r="AB9" s="10"/>
      <c r="AC9" s="9"/>
      <c r="AD9" s="10"/>
      <c r="AE9" s="9"/>
      <c r="AF9" s="9"/>
      <c r="AG9" s="13"/>
      <c r="AH9" s="13"/>
    </row>
    <row r="10" spans="1:34" x14ac:dyDescent="0.2">
      <c r="A10" s="9"/>
      <c r="B10" s="9"/>
      <c r="C10" s="10"/>
      <c r="D10" s="9"/>
      <c r="E10" s="10"/>
      <c r="F10" s="10"/>
      <c r="G10" s="9"/>
      <c r="H10" s="10"/>
      <c r="I10" s="9"/>
      <c r="J10" s="9"/>
      <c r="L10" s="9"/>
      <c r="M10" s="9"/>
      <c r="N10" s="10"/>
      <c r="O10" s="9"/>
      <c r="P10" s="10"/>
      <c r="Q10" s="10"/>
      <c r="R10" s="9"/>
      <c r="S10" s="10"/>
      <c r="T10" s="9"/>
      <c r="U10" s="9"/>
      <c r="W10" s="9"/>
      <c r="X10" s="9"/>
      <c r="Y10" s="10"/>
      <c r="Z10" s="9"/>
      <c r="AA10" s="10"/>
      <c r="AB10" s="10"/>
      <c r="AC10" s="9"/>
      <c r="AD10" s="10"/>
      <c r="AE10" s="9"/>
      <c r="AF10" s="9"/>
      <c r="AG10" s="13"/>
      <c r="AH10" s="13"/>
    </row>
    <row r="11" spans="1:34" ht="15.75" x14ac:dyDescent="0.25">
      <c r="A11" s="11">
        <v>0.33333333333333331</v>
      </c>
      <c r="B11" s="12">
        <v>0.35416666666666669</v>
      </c>
      <c r="C11" s="6"/>
      <c r="D11" s="15"/>
      <c r="E11" s="16"/>
      <c r="F11" s="16"/>
      <c r="G11" s="15"/>
      <c r="H11" s="16"/>
      <c r="I11" s="16"/>
      <c r="J11" s="16"/>
      <c r="K11">
        <f>IF(AND(D11&lt;&gt;"",OR(D11=D12,D11=D13,D11=D14,D11=D15,D11=D16,D11=D17,D11=D18,D11=D19,D11=D20,D11=D21,D11=D22,D11=D23,D11=D24,D11=D25,D11=D26,D11=D27,D11=D28,D11=D29,D11=D41,D11=D42,D11=D43,D11=D44,D11=D45,D11=D46,D11=D47,D11=D48,D11=D49,D11=D50,D11=D51,D11=D52,D11=D53,D11=D54,D11=D55,D11=D56,D11=D57,D11=D58,D11=D59,D11=D70,D11=D71,D11=D72,D11=D73,D11=D74,D11=D75,D11=D76,D11=D77,D11=D78,D11=D79,D11=D80,D11=D81,D11=D82,D11=D83,D11=D84,D11=D85,D11=D86,D11=D87,D11=D88,D11=O11,D11=O12,D11=O13,D11=O14,D11=O15,D11=O16,D11=O17,D11=O18,D11=O19,D11=O20,D11=O21,D11=O22,D11=O23,D11=O24,D11=O25,D11=O26,D11=O27,D11=O28,D11=O29,D11=O41,D11=O42,D11=O43,D11=O44,D11=O45,D11=O46,D11=O47,D11=O48,D11=O49,D11=O50,D11=O51,D11=O52,D11=O53,D11=O54,D11=O55,D11=O56,D11=O57,D11=O58,D11=O59,D11=O70,D11=O71,D11=O72,D11=O73,D11=O74,D11=O75,D11=O76,D11=O77,D11=O78,D11=O79,D11=O80,D11=O81,D11=O82,D11=O83,D11=O84,D11=O85,D11=O86,D11=O87,D11=O88,D11=Z11,D11=Z12,D11=Z13,D11=Z14,D11=Z15,D11=Z16,D11=Z17,D11=Z18,D11=Z19,D11=Z20,D11=Z21,D11=Z22,D11=Z23,D11=Z24,D11=Z25,D11=Z26,D11=Z27,D11=Z28,D11=Z29,D11=Z41,D11=Z42,D11=Z43,D11=Z44,D11=Z45,D11=Z46,D11=Z47,D11=Z48,D11=Z49,D11=Z50,D11=Z51,D11=Z52,D11=Z53,D11=Z54,D11=Z55,D11=Z56,D11=Z57,D11=Z58,D11=Z59,D11=Z70,D11=Z71,D11=Z72,D11=Z73,D11=Z74,D11=Z75,D11=Z76,D11=Z77,D11=Z78,D11=Z79,D11=Z80,D11=Z81,D11=Z82,D11=Z83,D11=Z84,D11=Z85,D11=Z86,D11=Z87,D11=Z88)),"Fehler",0)</f>
        <v>0</v>
      </c>
      <c r="L11" s="11">
        <v>0.33333333333333331</v>
      </c>
      <c r="M11" s="12">
        <v>0.35416666666666669</v>
      </c>
      <c r="N11" s="6"/>
      <c r="O11" s="15"/>
      <c r="P11" s="16"/>
      <c r="Q11" s="16"/>
      <c r="R11" s="15"/>
      <c r="S11" s="16"/>
      <c r="T11" s="16"/>
      <c r="U11" s="29"/>
      <c r="V11">
        <f>IF(AND(O11&lt;&gt;"",OR(O11=$O$12,O11=$O$13,O11=$O$14,O11=$O$15,O11=$O$16,O11=$O$17,O11=$O$18,O11=$O$19,O11=$O$20,O11=$O$21,O11=$O$22,O11=$O$23,O11=$O$24,O11=$O$25,O11=$O$26,O11=$O$27,O11=$O$28,O11=$O$29,O11=$O$41,O11=$O$42,O11=$O$43,O11=$O$44,O11=$O$45,O11=$O$46,O11=$O$47,O11=$O$48,O11=$O$49,O11=$O$50,O11=$O$51,O11=$O$52,O11=$O$53,O11=$O$54,O11=$O$55,O11=$O$56,O11=$O$57,O11=$O$58,O11=$O$59,O11=$O$70,O11=$O$71,O11=$O$72,O11=$O$73,O11=$O$74,O11=$O$75,O11=$O$76,O11=$O$77,O11=$O$78,O11=$O$79,O11=$O$80,O11=$O$81,O11=$O$82,O11=$O$83,O11=$O$84,O11=$O$85,O11=$O$86,O11=$O$87,O11=$O$88,O11=$Z$11,O11=$Z$12,O11=$Z$13,O11=$Z$14,O11=$Z$15,O11=$Z$16,O11=$Z$17,O11=$Z$18,O11=$Z$19,O11=$Z$20,O11=$Z$21,O11=$Z$22,O11=$Z$23,O11=$Z$24,O11=$Z$25,O11=$Z$26,O11=$Z$27,O11=$Z$28,O11=$Z$29,O11=$Z$41,O11=$Z$42,O11=$Z$43,O11=$Z$44,O11=$Z$45,O11=$Z$46,O11=$Z$47,O11=$Z$48,O11=$Z$49,O11=$Z$50,O11=$Z$51,O11=$Z$52,O11=$Z$53,O11=$Z$54,O11=$Z$55,O11=$Z$56,O11=$Z$57,O11=$Z$58,O11=$Z$59,O11=$Z$70,O11=$Z$71,O11=$Z$72,O11=$Z$73,O11=$Z$74,O11=$Z$75,O11=$Z$76,O11=$Z$77,O11=$Z$78,O11=$Z$79,O11=$Z$80,O11=$Z$81,O11=$Z$82,O11=$Z$83,O11=$Z$84,O11=$Z$85,O11=$Z$86,O11=$Z$87,O11=$Z$88)),"Fehler",0)</f>
        <v>0</v>
      </c>
      <c r="W11" s="11">
        <v>0.33333333333333331</v>
      </c>
      <c r="X11" s="12">
        <v>0.35416666666666669</v>
      </c>
      <c r="Y11" s="6"/>
      <c r="Z11" s="15"/>
      <c r="AA11" s="16"/>
      <c r="AB11" s="16"/>
      <c r="AC11" s="15"/>
      <c r="AD11" s="16"/>
      <c r="AE11" s="16"/>
      <c r="AF11" s="16"/>
      <c r="AG11">
        <f>IF(AND(Z11&lt;&gt;"",OR(Z11=$Z$12,Z11=$Z$13,Z11=$Z$14,Z11=$Z$15,Z11=$Z$16,Z11=$Z$17,Z11=$Z$18,Z11=$Z$19,Z11=$Z$20,Z11=$Z$21,Z11=$Z$22,Z11=$Z$23,Z11=$Z$24,Z11=$Z$25,Z11=$Z$26,Z11=$Z$27,Z11=$Z$28,Z11=$Z$29,Z11=$Z$41,Z11=$Z$42,Z11=$Z$43,Z11=$Z$44,Z11=$Z$45,Z11=$Z$46,Z11=$Z$47,Z11=$Z$48,Z11=$Z$49,Z11=$Z$50,Z11=$Z$51,Z11=$Z$52,Z11=$Z$53,Z11=$Z$54,Z11=$Z$55,Z11=$Z$56,Z11=$Z$57,Z11=$Z$58,Z11=$Z$59,Z11=$Z$70,Z11=$Z$71,Z11=$Z$72,Z11=$Z$73,Z11=$Z$74,Z11=$Z$75,Z11=$Z$76,Z11=$Z$77,Z11=$Z$78,Z11=$Z$79,Z11=$Z$80,Z11=$Z$81,Z11=$Z$82,Z11=$Z$83,Z11=$Z$84,Z11=$Z$85,Z11=$Z$86,Z11=$Z$87,Z11=$Z$88)),"Fehler",0)</f>
        <v>0</v>
      </c>
      <c r="AH11" s="13"/>
    </row>
    <row r="12" spans="1:34" ht="15.75" x14ac:dyDescent="0.25">
      <c r="A12" s="11">
        <v>0.35416666666666669</v>
      </c>
      <c r="B12" s="12">
        <v>0.375</v>
      </c>
      <c r="C12" s="6"/>
      <c r="D12" s="15"/>
      <c r="E12" s="16"/>
      <c r="F12" s="16"/>
      <c r="G12" s="15"/>
      <c r="H12" s="16"/>
      <c r="I12" s="16"/>
      <c r="J12" s="16"/>
      <c r="K12">
        <f>IF(AND(D12&lt;&gt;"",OR(D12=D13,D12=D14,D12=D15,D12=D16,D12=D17,D12=D18,D12=D19,D12=D20,D12=D21,D12=D22,D12=D23,D12=D24,D12=D25,D12=D26,D12=D27,D12=D28,D12=D29,D12=D41,D12=D42,D12=D43,D12=D44,D12=D45,D12=D46,D12=D47,D12=D48,D12=D49,D12=D50,D12=D51,D12=D52,D12=D53,D12=D54,D12=D55,D12=D56,D12=D57,D12=D58,D12=D59,D12=D70,D12=D71,D12=D72,D12=D73,D12=D74,D12=D75,D12=D76,D12=D77,D12=D78,D12=D79,D12=D80,D12=D81,D12=D82,D12=D83,D12=D84,D12=D85,D12=D86,D12=D87,D12=D88,D12=O11,D12=O12,D12=O13,D12=O14,D12=O15,D12=O16,D12=O17,D12=O18,D12=O19,D12=O20,D12=O21,D12=O22,D12=O23,D12=O24,D12=O25,D12=O26,D12=O27,D12=O28,D12=O29,D12=O41,D12=O42,D12=O43,D12=O44,D12=O45,D12=O46,D12=O47,D12=O48,D12=O49,D12=O50,D12=O51,D12=O52,D12=O53,D12=O54,D12=O55,D12=O56,D12=O57,D12=O58,D12=O59,D12=O70,D12=O71,D12=O72,D12=O73,D12=O74,D12=O75,D12=O76,D12=O77,D12=O78,D12=O79,D12=O80,D12=O81,D12=O82,D12=O83,D12=O84,D12=O85,D12=O86,D12=O87,D12=O88,D12=Z11,D12=Z12,D12=Z13,D12=Z14,D12=Z15,D12=Z16,D12=Z17,D12=Z18,D12=Z19,D12=Z20,D12=Z21,D12=Z22,D12=Z23,D12=Z24,D12=Z25,D12=Z26,D12=Z27,D12=Z28,D12=Z29,D12=Z41,D12=Z42,D12=Z43,D12=Z44,D12=Z45,D12=Z46,D12=Z47,D12=Z48,D12=Z49,D12=Z50,D12=Z51,D12=Z52,D12=Z53,D12=Z54,D12=Z55,D12=Z56,D12=Z57,D12=Z58,D12=Z59,D12=Z70,D12=Z71,D12=Z72,D12=Z73,D12=Z74,D12=Z75,D12=Z76,D12=Z77,D12=Z78,D12=Z79,D12=Z80,D12=Z81,D12=Z82,D12=Z83,D12=Z84,D12=Z85,D12=Z86,D12=Z87,D12=Z88)),"Fehler",0)</f>
        <v>0</v>
      </c>
      <c r="L12" s="11">
        <v>0.35416666666666669</v>
      </c>
      <c r="M12" s="12">
        <v>0.375</v>
      </c>
      <c r="N12" s="6"/>
      <c r="O12" s="15"/>
      <c r="P12" s="16"/>
      <c r="Q12" s="16"/>
      <c r="R12" s="15"/>
      <c r="S12" s="16"/>
      <c r="T12" s="15"/>
      <c r="U12" s="29"/>
      <c r="V12">
        <f>IF(AND(O12&lt;&gt;"",OR(O12=$O$13,O12=$O$14,O12=$O$15,O12=$O$16,O12=$O$17,O12=$O$18,O12=$O$19,O12=$O$20,O12=$O$21,O12=$O$22,O12=$O$23,O12=$O$24,O12=$O$25,O12=$O$26,O12=$O$27,O12=$O$28,O12=$O$29,O12=$O$41,O12=$O$42,O12=$O$43,O12=$O$44,O12=$O$45,O12=$O$46,O12=$O$47,O12=$O$48,O12=$O$49,O12=$O$50,O12=$O$51,O12=$O$52,O12=$O$53,O12=$O$54,O12=$O$55,O12=$O$56,O12=$O$57,O12=$O$58,O12=$O$59,O12=$O$70,O12=$O$71,O12=$O$72,O12=$O$73,O12=$O$74,O12=$O$75,O12=$O$76,O12=$O$77,O12=$O$78,O12=$O$79,O12=$O$80,O12=$O$81,O12=$O$82,O12=$O$83,O12=$O$84,O12=$O$85,O12=$O$86,O12=$O$87,O12=$O$88,O12=$Z$11,O12=$Z$12,O12=$Z$13,O12=$Z$14,O12=$Z$15,O12=$Z$16,O12=$Z$17,O12=$Z$18,O12=$Z$19,O12=$Z$20,O12=$Z$21,O12=$Z$22,O12=$Z$23,O12=$Z$24,O12=$Z$25,O12=$Z$26,O12=$Z$27,O12=$Z$28,O12=$Z$29,O12=$Z$41,O12=$Z$42,O12=$Z$43,O12=$Z$44,O12=$Z$45,O12=$Z$46,O12=$Z$47,O12=$Z$48,O12=$Z$49,O12=$Z$50,O12=$Z$51,O12=$Z$52,O12=$Z$53,O12=$Z$54,O12=$Z$55,O12=$Z$56,O12=$Z$57,O12=$Z$58,O12=$Z$59,O12=$Z$70,O12=$Z$71,O12=$Z$72,O12=$Z$73,O12=$Z$74,O12=$Z$75,O12=$Z$76,O12=$Z$77,O12=$Z$78,O12=$Z$79,O12=$Z$80,O12=$Z$81,O12=$Z$82,O12=$Z$83,O12=$Z$84,O12=$Z$85,O12=$Z$86,O12=$Z$87,O12=$Z$88)),"Fehler",0)</f>
        <v>0</v>
      </c>
      <c r="W12" s="11">
        <v>0.35416666666666669</v>
      </c>
      <c r="X12" s="12">
        <v>0.375</v>
      </c>
      <c r="Y12" s="6"/>
      <c r="Z12" s="15"/>
      <c r="AA12" s="16"/>
      <c r="AB12" s="16"/>
      <c r="AC12" s="15"/>
      <c r="AD12" s="16"/>
      <c r="AE12" s="16"/>
      <c r="AF12" s="16"/>
      <c r="AG12">
        <f>IF(AND(Z12&lt;&gt;"",OR(Z12=$Z$13,Z12=$Z$14,Z12=$Z$15,Z12=$Z$16,Z12=$Z$17,Z12=$Z$18,Z12=$Z$19,Z12=$Z$20,Z12=$Z$21,Z12=$Z$22,Z12=$Z$23,Z12=$Z$24,Z12=$Z$25,Z12=$Z$26,Z12=$Z$27,Z12=$Z$28,Z12=$Z$29,Z12=$Z$41,Z12=$Z$42,Z12=$Z$43,Z12=$Z$44,Z12=$Z$45,Z12=$Z$46,Z12=$Z$47,Z12=$Z$48,Z12=$Z$49,Z12=$Z$50,Z12=$Z$51,Z12=$Z$52,Z12=$Z$53,Z12=$Z$54,Z12=$Z$55,Z12=$Z$56,Z12=$Z$57,Z12=$Z$58,Z12=$Z$59,Z12=$Z$70,Z12=$Z$71,Z12=$Z$72,Z12=$Z$73,Z12=$Z$74,Z12=$Z$75,Z12=$Z$76,Z12=$Z$77,Z12=$Z$78,Z12=$Z$79,Z12=$Z$80,Z12=$Z$81,Z12=$Z$82,Z12=$Z$83,Z12=$Z$84,Z12=$Z$85,Z12=$Z$86,Z12=$Z$87,Z12=$Z$88)),"Fehler",0)</f>
        <v>0</v>
      </c>
      <c r="AH12" s="13"/>
    </row>
    <row r="13" spans="1:34" ht="15.75" x14ac:dyDescent="0.25">
      <c r="A13" s="11">
        <v>0.375</v>
      </c>
      <c r="B13" s="12">
        <v>0.39583333333333331</v>
      </c>
      <c r="C13" s="6"/>
      <c r="D13" s="15"/>
      <c r="E13" s="16"/>
      <c r="F13" s="16"/>
      <c r="G13" s="15"/>
      <c r="H13" s="16"/>
      <c r="I13" s="16"/>
      <c r="J13" s="16"/>
      <c r="K13">
        <f>IF(AND(D13&lt;&gt;"",OR(D13=D14,D13=D15,D13=D16,D13=D17,D13=D18,D13=D19,D13=D20,D13=D21,D13=D22,D13=D23,D13=D24,D13=D25,D13=D26,D13=D27,D13=D28,D13=D29,D13=D41,D13=D42,D13=D43,D13=D44,D13=D45,D13=D46,D13=D47,D13=D48,D13=D49,D13=D50,D13=D51,D13=D52,D13=D53,D13=D54,D13=D55,D13=D56,D13=D57,D13=D58,D13=D59,D13=D70,D13=D71,D13=D72,D13=D73,D13=D74,D13=D75,D13=D76,D13=D77,D13=D78,D13=D79,D13=D80,D13=D81,D13=D82,D13=D83,D13=D84,D13=D85,D13=D86,D13=D87,D13=D88,D13=O11,D13=O12,D13=O13,D13=O14,D13=O15,D13=O16,D13=O17,D13=O18,D13=O19,D13=O20,D13=O21,D13=O22,D13=O23,D13=O24,D13=O25,D13=O26,D13=O27,D13=O28,D13=O29,D13=O41,D13=O42,D13=O43,D13=O44,D13=O45,D13=O46,D13=O47,D13=O48,D13=O49,D13=O50,D13=O51,D13=O52,D13=O53,D13=O54,D13=O55,D13=O56,D13=O57,D13=O58,D13=O59,D13=O70,D13=O71,D13=O72,D13=O73,D13=O74,D13=O75,D13=O76,D13=O77,D13=O78,D13=O79,D13=O80,D13=O81,D13=O82,D13=O83,D13=O84,D13=O85,D13=O86,D13=O87,D13=O88,D13=Z11,D13=Z12,D13=Z13,D13=Z14,D13=Z15,D13=Z16,D13=Z17,D13=Z18,D13=Z19,D13=Z20,D13=Z21,D13=Z22,D13=Z23,D13=Z24,D13=Z25,D13=Z26,D13=Z27,D13=Z28,D13=Z29,D13=Z41,D13=Z42,D13=Z43,D13=Z44,D13=Z45,D13=Z46,D13=Z47,D13=Z48,D13=Z49,D13=Z50,D13=Z51,D13=Z52,D13=Z53,D13=Z54,D13=Z55,D13=Z56,D13=Z57,D13=Z58,D13=Z59,D13=Z70,D13=Z71,D13=Z72,D13=Z73,D13=Z74,D13=Z75,D13=Z76,D13=Z77,D13=Z78,D13=Z79,D13=Z80,D13=Z81,D13=Z82,D13=Z83,D13=Z84,D13=Z85,D13=Z86,D13=Z87,D13=Z88)),"Fehler",0)</f>
        <v>0</v>
      </c>
      <c r="L13" s="11">
        <v>0.375</v>
      </c>
      <c r="M13" s="12">
        <v>0.39583333333333331</v>
      </c>
      <c r="N13" s="6"/>
      <c r="O13" s="9"/>
      <c r="P13" s="16"/>
      <c r="Q13" s="16"/>
      <c r="R13" s="9"/>
      <c r="S13" s="16"/>
      <c r="T13" s="9"/>
      <c r="U13" s="29"/>
      <c r="V13">
        <f>IF(AND(O13&lt;&gt;"",OR(O13=$O$14,O13=$O$15,O13=$O$16,O13=$O$17,O13=$O$18,O13=$O$19,O13=$O$20,O13=$O$21,O13=$O$22,O13=$O$23,O13=$O$24,O13=$O$25,O13=$O$26,O13=$O$27,O13=$O$28,O13=$O$29,O13=$O$41,O13=$O$42,O13=$O$43,O13=$O$44,O13=$O$45,O13=$O$46,O13=$O$47,O13=$O$48,O13=$O$49,O13=$O$50,O13=$O$51,O13=$O$52,O13=$O$53,O13=$O$54,O13=$O$55,O13=$O$56,O13=$O$57,O13=$O$58,O13=$O$59,O13=$O$70,O13=$O$71,O13=$O$72,O13=$O$73,O13=$O$74,O13=$O$75,O13=$O$76,O13=$O$77,O13=$O$78,O13=$O$79,O13=$O$80,O13=$O$81,O13=$O$82,O13=$O$83,O13=$O$84,O13=$O$85,O13=$O$86,O13=$O$87,O13=$O$88,O13=$Z$11,O13=$Z$12,O13=$Z$13,O13=$Z$14,O13=$Z$15,O13=$Z$16,O13=$Z$17,O13=$Z$18,O13=$Z$19,O13=$Z$20,O13=$Z$21,O13=$Z$22,O13=$Z$23,O13=$Z$24,O13=$Z$25,O13=$Z$26,O13=$Z$27,O13=$Z$28,O13=$Z$29,O13=$Z$41,O13=$Z$42,O13=$Z$43,O13=$Z$44,O13=$Z$45,O13=$Z$46,O13=$Z$47,O13=$Z$48,O13=$Z$49,O13=$Z$50,O13=$Z$51,O13=$Z$52,O13=$Z$53,O13=$Z$54,O13=$Z$55,O13=$Z$56,O13=$Z$57,O13=$Z$58,O13=$Z$59,O13=$Z$70,O13=$Z$71,O13=$Z$72,O13=$Z$73,O13=$Z$74,O13=$Z$75,O13=$Z$76,O13=$Z$77,O13=$Z$78,O13=$Z$79,O13=$Z$80,O13=$Z$81,O13=$Z$82,O13=$Z$83,O13=$Z$84,O13=$Z$85,O13=$Z$86,O13=$Z$87,O13=$Z$88)),"Fehler",0)</f>
        <v>0</v>
      </c>
      <c r="W13" s="11">
        <v>0.375</v>
      </c>
      <c r="X13" s="12">
        <v>0.39583333333333331</v>
      </c>
      <c r="Y13" s="6"/>
      <c r="Z13" s="15"/>
      <c r="AA13" s="16"/>
      <c r="AB13" s="16"/>
      <c r="AC13" s="15"/>
      <c r="AD13" s="16"/>
      <c r="AE13" s="16"/>
      <c r="AF13" s="16"/>
      <c r="AG13">
        <f>IF(AND(Z13&lt;&gt;"",OR(Z13=$Z$14,Z13=$Z$15,Z13=$Z$16,Z13=$Z$17,Z13=$Z$18,Z13=$Z$19,Z13=$Z$20,Z13=$Z$21,Z13=$Z$22,Z13=$Z$23,Z13=$Z$24,Z13=$Z$25,Z13=$Z$26,Z13=$Z$27,Z13=$Z$28,Z13=$Z$29,Z13=$Z$41,Z13=$Z$42,Z13=$Z$43,Z13=$Z$44,Z13=$Z$45,Z13=$Z$46,Z13=$Z$47,Z13=$Z$48,Z13=$Z$49,Z13=$Z$50,Z13=$Z$51,Z13=$Z$52,Z13=$Z$53,Z13=$Z$54,Z13=$Z$55,Z13=$Z$56,Z13=$Z$57,Z13=$Z$58,Z13=$Z$59,Z13=$Z$70,Z13=$Z$71,Z13=$Z$72,Z13=$Z$73,Z13=$Z$74,Z13=$Z$75,Z13=$Z$76,Z13=$Z$77,Z13=$Z$78,Z13=$Z$79,Z13=$Z$80,Z13=$Z$81,Z13=$Z$82,Z13=$Z$83,Z13=$Z$84,Z13=$Z$85,Z13=$Z$86,Z13=$Z$87,Z13=$Z$88)),"Fehler",0)</f>
        <v>0</v>
      </c>
      <c r="AH13" s="13"/>
    </row>
    <row r="14" spans="1:34" ht="15.75" x14ac:dyDescent="0.25">
      <c r="A14" s="11">
        <v>0.39583333333333331</v>
      </c>
      <c r="B14" s="12">
        <v>0.41666666666666669</v>
      </c>
      <c r="C14" s="6"/>
      <c r="D14" s="15"/>
      <c r="E14" s="16"/>
      <c r="F14" s="16"/>
      <c r="G14" s="15"/>
      <c r="H14" s="16"/>
      <c r="I14" s="16"/>
      <c r="J14" s="16"/>
      <c r="K14">
        <f>IF(AND(D14&lt;&gt;"",OR(D14=D15,D14=D16,D14=D17,D14=D18,D14=D19,D14=D20,D14=D21,D14=D22,D14=D23,D14=D24,D14=D25,D14=D26,D14=D27,D14=D28,D14=D29,D14=D41,D14=D42,D14=D43,D14=D44,D14=D45,D14=D46,D14=D47,D14=D48,D14=D49,D14=D50,D14=D51,D14=D52,D14=D53,D14=D54,D14=D55,D14=D56,D14=D57,D14=D58,D14=D59,D14=D70,D14=D71,D14=D72,D14=D73,D14=D74,D14=D75,D14=D76,D14=D77,D14=D78,D14=D79,D14=D80,D14=D81,D14=D82,D14=D83,D14=D84,D14=D85,D14=D86,D14=D87,D14=D88,D14=O11,D14=O12,D14=O13,D14=O14,D14=O15,D14=O16,D14=O17,D14=O18,D14=O19,D14=O20,D14=O21,D14=O22,D14=O23,D14=O24,D14=O25,D14=O26,D14=O27,D14=O28,D14=O29,D14=O41,D14=O42,D14=O43,D14=O44,D14=O45,D14=O46,D14=O47,D14=O48,D14=O49,D14=O50,D14=O51,D14=O52,D14=O53,D14=O54,D14=O55,D14=O56,D14=O57,D14=O58,D14=O59,D14=O70,D14=O71,D14=O72,D14=O73,D14=O74,D14=O75,D14=O76,D14=O77,D14=O78,D14=O79,D14=O80,D14=O81,D14=O82,D14=O83,D14=O84,D14=O85,D14=O86,D14=O87,D14=O88,D14=Z11,D14=Z12,D14=Z13,D14=Z14,D14=Z15,D14=Z16,D14=Z17,D14=Z18,D14=Z19,D14=Z20,D14=Z21,D14=Z22,D14=Z23,D14=Z24,D14=Z25,D14=Z26,D14=Z27,D14=Z28,D14=Z29,D14=Z41,D14=Z42,D14=Z43,D14=Z44,D14=Z45,D14=Z46,D14=Z47,D14=Z48,D14=Z49,D14=Z50,D14=Z51,D14=Z52,D14=Z53,D14=Z54,D14=Z55,D14=Z56,D14=Z57,D14=Z58,D14=Z59,D14=Z70,D14=Z71,D14=Z72,D14=Z73,D14=Z74,D14=Z75,D14=Z76,D14=Z77,D14=Z78,D14=Z79,D14=Z80,D14=Z81,D14=Z82,D14=Z83,D14=Z84,D14=Z85,D14=Z86,D14=Z87,D14=Z88)),"Fehler",0)</f>
        <v>0</v>
      </c>
      <c r="L14" s="11">
        <v>0.39583333333333331</v>
      </c>
      <c r="M14" s="12">
        <v>0.41666666666666669</v>
      </c>
      <c r="N14" s="6"/>
      <c r="O14" s="15"/>
      <c r="P14" s="16"/>
      <c r="Q14" s="16"/>
      <c r="R14" s="15"/>
      <c r="S14" s="16"/>
      <c r="T14" s="16"/>
      <c r="U14" s="29"/>
      <c r="V14">
        <f>IF(AND(O14&lt;&gt;"",OR(O14=$O$15,O14=$O$16,O14=$O$17,O14=$O$18,O14=$O$19,O14=$O$20,O14=$O$21,O14=$O$22,O14=$O$23,O14=$O$24,O14=$O$25,O14=$O$26,O14=$O$27,O14=$O$28,O14=$O$29,O14=$O$41,O14=$O$42,O14=$O$43,O14=$O$44,O14=$O$45,O14=$O$46,O14=$O$47,O14=$O$48,O14=$O$49,O14=$O$50,O14=$O$51,O14=$O$52,O14=$O$53,O14=$O$54,O14=$O$55,O14=$O$56,O14=$O$57,O14=$O$58,O14=$O$59,O14=$O$70,O14=$O$71,O14=$O$72,O14=$O$73,O14=$O$74,O14=$O$75,O14=$O$76,O14=$O$77,O14=$O$78,O14=$O$79,O14=$O$80,O14=$O$81,O14=$O$82,O14=$O$83,O14=$O$84,O14=$O$85,O14=$O$86,O14=$O$87,O14=$O$88,O14=$Z$11,O14=$Z$12,O14=$Z$13,O14=$Z$14,O14=$Z$15,O14=$Z$16,O14=$Z$17,O14=$Z$18,O14=$Z$19,O14=$Z$20,O14=$Z$21,O14=$Z$22,O14=$Z$23,O14=$Z$24,O14=$Z$25,O14=$Z$26,O14=$Z$27,O14=$Z$28,O14=$Z$29,O14=$Z$41,O14=$Z$42,O14=$Z$43,O14=$Z$44,O14=$Z$45,O14=$Z$46,O14=$Z$47,O14=$Z$48,O14=$Z$49,O14=$Z$50,O14=$Z$51,O14=$Z$52,O14=$Z$53,O14=$Z$54,O14=$Z$55,O14=$Z$56,O14=$Z$57,O14=$Z$58,O14=$Z$59,O14=$Z$70,O14=$Z$71,O14=$Z$72,O14=$Z$73,O14=$Z$74,O14=$Z$75,O14=$Z$76,O14=$Z$77,O14=$Z$78,O14=$Z$79,O14=$Z$80,O14=$Z$81,O14=$Z$82,O14=$Z$83,O14=$Z$84,O14=$Z$85,O14=$Z$86,O14=$Z$87,O14=$Z$88)),"Fehler",0)</f>
        <v>0</v>
      </c>
      <c r="W14" s="11">
        <v>0.39583333333333331</v>
      </c>
      <c r="X14" s="12">
        <v>0.41666666666666669</v>
      </c>
      <c r="Y14" s="6"/>
      <c r="Z14" s="15"/>
      <c r="AA14" s="16"/>
      <c r="AB14" s="16"/>
      <c r="AC14" s="15"/>
      <c r="AD14" s="16"/>
      <c r="AE14" s="16"/>
      <c r="AF14" s="16"/>
      <c r="AG14">
        <f>IF(AND(Z14&lt;&gt;"",OR(Z14=$Z$15,Z14=$Z$16,Z14=$Z$17,Z14=$Z$18,Z14=$Z$19,Z14=$Z$20,Z14=$Z$21,Z14=$Z$22,Z14=$Z$23,Z14=$Z$24,Z14=$Z$25,Z14=$Z$26,Z14=$Z$27,Z14=$Z$28,Z14=$Z$29,Z14=$Z$41,Z14=$Z$42,Z14=$Z$43,Z14=$Z$44,Z14=$Z$45,Z14=$Z$46,Z14=$Z$47,Z14=$Z$48,Z14=$Z$49,Z14=$Z$50,Z14=$Z$51,Z14=$Z$52,Z14=$Z$53,Z14=$Z$54,Z14=$Z$55,Z14=$Z$56,Z14=$Z$57,Z14=$Z$58,Z14=$Z$59,Z14=$Z$70,Z14=$Z$71,Z14=$Z$72,Z14=$Z$73,Z14=$Z$74,Z14=$Z$75,Z14=$Z$76,Z14=$Z$77,Z14=$Z$78,Z14=$Z$79,Z14=$Z$80,Z14=$Z$81,Z14=$Z$82,Z14=$Z$83,Z14=$Z$84,Z14=$Z$85,Z14=$Z$86,Z14=$Z$87,Z14=$Z$88)),"Fehler",0)</f>
        <v>0</v>
      </c>
      <c r="AH14" s="13"/>
    </row>
    <row r="15" spans="1:34" ht="15.75" x14ac:dyDescent="0.25">
      <c r="A15" s="11" t="s">
        <v>31</v>
      </c>
      <c r="B15" s="12">
        <v>0.4375</v>
      </c>
      <c r="C15" s="6"/>
      <c r="D15" s="15"/>
      <c r="E15" s="16"/>
      <c r="F15" s="16"/>
      <c r="G15" s="15"/>
      <c r="H15" s="16"/>
      <c r="I15" s="16"/>
      <c r="J15" s="16"/>
      <c r="K15">
        <f>IF(AND(D15&lt;&gt;"",OR(D15=D16,D15=D17,D15=D18,D15=D19,D15=D20,D15=D21,D15=D22,D15=D23,D15=D24,D15=D25,D15=D26,D15=D27,D15=D28,D15=D29,D15=D41,D15=D42,D15=D43,D15=D44,D15=D45,D15=D46,D15=D47,D15=D48,D15=D49,D15=D50,D15=D51,D15=D52,D15=D53,D15=D54,D15=D55,D15=D56,D15=D57,D15=D58,D15=D59,D15=D70,D15=D71,D15=D72,D15=D73,D15=D74,D15=D75,D15=D76,D15=D77,D15=D78,D15=D79,D15=D80,D15=D81,D15=D82,D15=D83,D15=D84,D15=D85,D15=D86,D15=D87,D15=D88,D15=O11,D15=O12,D15=O13,D15=O14,D15=O15,D15=O16,D15=O17,D15=O18,D15=O19,D15=O20,D15=O21,D15=O22,D15=O23,D15=O24,D15=O25,D15=O26,D15=O27,D15=O28,D15=O29,D15=O41,D15=O42,D15=O43,D15=O44,D15=O45,D15=O46,D15=O47,D15=O48,D15=O49,D15=O50,D15=O51,D15=O52,D15=O53,D15=O54,D15=O55,D15=O56,D15=O57,D15=O58,D15=O59,D15=O70,D15=O71,D15=O72,D15=O73,D15=O74,D15=O75,D15=O76,D15=O77,D15=O78,D15=O79,D15=O80,D15=O81,D15=O82,D15=O83,D15=O84,D15=O85,D15=O86,D15=O87,D15=O88,D15=Z11,D15=Z12,D15=Z13,D15=Z14,D15=Z15,D15=Z16,D15=Z17,D15=Z18,D15=Z19,D15=Z20,D15=Z21,D15=Z22,D15=Z23,D15=Z24,D15=Z25,D15=Z26,D15=Z27,D15=Z28,D15=Z29,D15=Z41,D15=Z42,D15=Z43,D15=Z44,D15=Z45,D15=Z46,D15=Z47,D15=Z48,D15=Z49,D15=Z50,D15=Z51,D15=Z52,D15=Z53,D15=Z54,D15=Z55,D15=Z56,D15=Z57,D15=Z58,D15=Z59,D15=Z70,D15=Z71,D15=Z72,D15=Z73,D15=Z74,D15=Z75,D15=Z76,D15=Z77,D15=Z78,D15=Z79,D15=Z80,D15=Z81,D15=Z82,D15=Z83,D15=Z84,D15=Z85,D15=Z86,D15=Z87,D15=Z88)),"Fehler",0)</f>
        <v>0</v>
      </c>
      <c r="L15" s="11"/>
      <c r="M15" s="12"/>
      <c r="N15" s="6"/>
      <c r="O15" s="15"/>
      <c r="P15" s="16"/>
      <c r="Q15" s="16"/>
      <c r="R15" s="15"/>
      <c r="S15" s="16"/>
      <c r="T15" s="16"/>
      <c r="U15" s="16"/>
      <c r="V15">
        <f>IF(AND(O15&lt;&gt;"",OR(O15=$O$16,O15=$O$17,O15=$O$18,O15=$O$19,O15=$O$20,O15=$O$21,O15=$O$22,O15=$O$23,O15=$O$24,O15=$O$25,O15=$O$26,O15=$O$27,O15=$O$28,O15=$O$29,O15=$O$41,O15=$O$42,O15=$O$43,O15=$O$44,O15=$O$45,O15=$O$46,O15=$O$47,O15=$O$48,O15=$O$49,O15=$O$50,O15=$O$51,O15=$O$52,O15=$O$53,O15=$O$54,O15=$O$55,O15=$O$56,O15=$O$57,O15=$O$58,O15=$O$59,O15=$O$70,O15=$O$71,O15=$O$72,O15=$O$73,O15=$O$74,O15=$O$75,O15=$O$76,O15=$O$77,O15=$O$78,O15=$O$79,O15=$O$80,O15=$O$81,O15=$O$82,O15=$O$83,O15=$O$84,O15=$O$85,O15=$O$86,O15=$O$87,O15=$O$88,O15=$Z$11,O15=$Z$12,O15=$Z$13,O15=$Z$14,O15=$Z$15,O15=$Z$16,O15=$Z$17,O15=$Z$18,O15=$Z$19,O15=$Z$20,O15=$Z$21,O15=$Z$22,O15=$Z$23,O15=$Z$24,O15=$Z$25,O15=$Z$26,O15=$Z$27,O15=$Z$28,O15=$Z$29,O15=$Z$41,O15=$Z$42,O15=$Z$43,O15=$Z$44,O15=$Z$45,O15=$Z$46,O15=$Z$47,O15=$Z$48,O15=$Z$49,O15=$Z$50,O15=$Z$51,O15=$Z$52,O15=$Z$53,O15=$Z$54,O15=$Z$55,O15=$Z$56,O15=$Z$57,O15=$Z$58,O15=$Z$59,O15=$Z$70,O15=$Z$71,O15=$Z$72,O15=$Z$73,O15=$Z$74,O15=$Z$75,O15=$Z$76,O15=$Z$77,O15=$Z$78,O15=$Z$79,O15=$Z$80,O15=$Z$81,O15=$Z$82,O15=$Z$83,O15=$Z$84,O15=$Z$85,O15=$Z$86,O15=$Z$87,O15=$Z$88)),"Fehler",0)</f>
        <v>0</v>
      </c>
      <c r="W15" s="11"/>
      <c r="X15" s="12"/>
      <c r="Y15" s="6"/>
      <c r="Z15" s="15"/>
      <c r="AA15" s="16"/>
      <c r="AB15" s="16"/>
      <c r="AC15" s="15"/>
      <c r="AD15" s="16"/>
      <c r="AE15" s="16"/>
      <c r="AF15" s="16"/>
      <c r="AG15">
        <f>IF(AND(Z15&lt;&gt;"",OR(Z15=$Z$16,Z15=$Z$17,Z15=$Z$18,Z15=$Z$19,Z15=$Z$20,Z15=$Z$21,Z15=$Z$22,Z15=$Z$23,Z15=$Z$24,Z15=$Z$25,Z15=$Z$26,Z15=$Z$27,Z15=$Z$28,Z15=$Z$29,Z15=$Z$41,Z15=$Z$42,Z15=$Z$43,Z15=$Z$44,Z15=$Z$45,Z15=$Z$46,Z15=$Z$47,Z15=$Z$48,Z15=$Z$49,Z15=$Z$50,Z15=$Z$51,Z15=$Z$52,Z15=$Z$53,Z15=$Z$54,Z15=$Z$55,Z15=$Z$56,Z15=$Z$57,Z15=$Z$58,Z15=$Z$59,Z15=$Z$70,Z15=$Z$71,Z15=$Z$72,Z15=$Z$73,Z15=$Z$74,Z15=$Z$75,Z15=$Z$76,Z15=$Z$77,Z15=$Z$78,Z15=$Z$79,Z15=$Z$80,Z15=$Z$81,Z15=$Z$82,Z15=$Z$83,Z15=$Z$84,Z15=$Z$85,Z15=$Z$86,Z15=$Z$87,Z15=$Z$88)),"Fehler",0)</f>
        <v>0</v>
      </c>
      <c r="AH15" s="13"/>
    </row>
    <row r="16" spans="1:34" ht="15.75" x14ac:dyDescent="0.25">
      <c r="A16" s="11"/>
      <c r="B16" s="12"/>
      <c r="C16" s="6"/>
      <c r="D16" s="31"/>
      <c r="E16" s="16"/>
      <c r="F16" s="16"/>
      <c r="G16" s="15"/>
      <c r="H16" s="16"/>
      <c r="I16" s="16"/>
      <c r="J16" s="16"/>
      <c r="K16">
        <f>IF(AND(D16&lt;&gt;"",OR(D16=D17,D16=D18,D16=D19,D16=D20,D16=D21,D16=D22,D16=D23,D16=D24,D16=D25,D16=D26,D16=D27,D16=D28,D16=D29,D16=D41,D16=D42,D16=D43,D16=D44,D16=D45,D16=D46,D16=D47,D16=D48,D16=D49,D16=D50,D16=D51,D16=D52,D16=D53,D16=D54,D16=D55,D16=D56,D16=D57,D16=D58,D16=D59,D16=D70,D16=D71,D16=D72,D16=D73,D16=D74,D16=D75,D16=D76,D16=D77,D16=D78,D16=D79,D16=D80,D16=D81,D16=D82,D16=D83,D16=D84,D16=D85,D16=D86,D16=D87,D16=D88,D16=O11,D16=O12,D16=O13,D16=O14,D16=O15,D16=O16,D16=O17,D16=O18,D16=O19,D16=O20,D16=O21,D16=O22,D16=O23,D16=O24,D16=O25,D16=O26,D16=O27,D16=O28,D16=O29,D16=O41,D16=O42,D16=O43,D16=O44,D16=O45,D16=O46,D16=O47,D16=O48,D16=O49,D16=O50,D16=O51,D16=O52,D16=O53,D16=O54,D16=O55,D16=O56,D16=O57,D16=O58,D16=O59,D16=O70,D16=O71,D16=O72,D16=O73,D16=O74,D16=O75,D16=O76,D16=O77,D16=O78,D16=O79,D16=O80,D16=O81,D16=O82,D16=O83,D16=O84,D16=O85,D16=O86,D16=O87,D16=O88,D16=Z11,D16=Z12,D16=Z13,D16=Z14,D16=Z15,D16=Z16,D16=Z17,D16=Z18,D16=Z19,D16=Z20,D16=Z21,D16=Z22,D16=Z23,D16=Z24,D16=Z25,D16=Z26,D16=Z27,D16=Z28,D16=Z29,D16=Z41,D16=Z42,D16=Z43,D16=Z44,D16=Z45,D16=Z46,D16=Z47,D16=Z48,D16=Z49,D16=Z50,D16=Z51,D16=Z52,D16=Z53,D16=Z54,D16=Z55,D16=Z56,D16=Z57,D16=Z58,D16=Z59,D16=Z70,D16=Z71,D16=Z72,D16=Z73,D16=Z74,D16=Z75,D16=Z76,D16=Z77,D16=Z78,D16=Z79,D16=Z80,D16=Z81,D16=Z82,D16=Z83,D16=Z84,D16=Z85,D16=Z86,D16=Z87,D16=Z88)),"Fehler",0)</f>
        <v>0</v>
      </c>
      <c r="L16" s="11">
        <v>0.4375</v>
      </c>
      <c r="M16" s="12">
        <v>0.45833333333333331</v>
      </c>
      <c r="N16" s="6"/>
      <c r="O16" s="15"/>
      <c r="P16" s="16"/>
      <c r="Q16" s="16"/>
      <c r="R16" s="15"/>
      <c r="S16" s="16"/>
      <c r="T16" s="16"/>
      <c r="U16" s="16"/>
      <c r="V16">
        <f>IF(AND(O16&lt;&gt;"",OR(O16=$O$17,O16=$O$18,O16=$O$19,O16=$O$20,O16=$O$21,O16=$O$22,O16=$O$23,O16=$O$24,O16=$O$25,O16=$O$26,O16=$O$27,O16=$O$28,O16=$O$29,O16=$O$41,O16=$O$42,O16=$O$43,O16=$O$44,O16=$O$45,O16=$O$46,O16=$O$47,O16=$O$48,O16=$O$49,O16=$O$50,O16=$O$51,O16=$O$52,O16=$O$53,O16=$O$54,O16=$O$55,O16=$O$56,O16=$O$57,O16=$O$58,O16=$O$59,O16=$O$70,O16=$O$71,O16=$O$72,O16=$O$73,O16=$O$74,O16=$O$75,O16=$O$76,O16=$O$77,O16=$O$78,O16=$O$79,O16=$O$80,O16=$O$81,O16=$O$82,O16=$O$83,O16=$O$84,O16=$O$85,O16=$O$86,O16=$O$87,O16=$O$88,O16=$Z$11,O16=$Z$12,O16=$Z$13,O16=$Z$14,O16=$Z$15,O16=$Z$16,O16=$Z$17,O16=$Z$18,O16=$Z$19,O16=$Z$20,O16=$Z$21,O16=$Z$22,O16=$Z$23,O16=$Z$24,O16=$Z$25,O16=$Z$26,O16=$Z$27,O16=$Z$28,O16=$Z$29,O16=$Z$41,O16=$Z$42,O16=$Z$43,O16=$Z$44,O16=$Z$45,O16=$Z$46,O16=$Z$47,O16=$Z$48,O16=$Z$49,O16=$Z$50,O16=$Z$51,O16=$Z$52,O16=$Z$53,O16=$Z$54,O16=$Z$55,O16=$Z$56,O16=$Z$57,O16=$Z$58,O16=$Z$59,O16=$Z$70,O16=$Z$71,O16=$Z$72,O16=$Z$73,O16=$Z$74,O16=$Z$75,O16=$Z$76,O16=$Z$77,O16=$Z$78,O16=$Z$79,O16=$Z$80,O16=$Z$81,O16=$Z$82,O16=$Z$83,O16=$Z$84,O16=$Z$85,O16=$Z$86,O16=$Z$87,O16=$Z$88)),"Fehler",0)</f>
        <v>0</v>
      </c>
      <c r="W16" s="11">
        <v>0.4375</v>
      </c>
      <c r="X16" s="12">
        <v>0.45833333333333331</v>
      </c>
      <c r="Y16" s="6"/>
      <c r="Z16" s="15"/>
      <c r="AA16" s="16"/>
      <c r="AB16" s="16"/>
      <c r="AC16" s="15"/>
      <c r="AD16" s="16"/>
      <c r="AE16" s="16"/>
      <c r="AF16" s="16"/>
      <c r="AG16">
        <f>IF(AND(Z16&lt;&gt;"",OR(Z16=$Z$17,Z16=$Z$18,Z16=$Z$19,Z16=$Z$20,Z16=$Z$21,Z16=$Z$22,Z16=$Z$23,Z16=$Z$24,Z16=$Z$25,Z16=$Z$26,Z16=$Z$27,Z16=$Z$28,Z16=$Z$29,Z16=$Z$41,Z16=$Z$42,Z16=$Z$43,Z16=$Z$44,Z16=$Z$45,Z16=$Z$46,Z16=$Z$47,Z16=$Z$48,Z16=$Z$49,Z16=$Z$50,Z16=$Z$51,Z16=$Z$52,Z16=$Z$53,Z16=$Z$54,Z16=$Z$55,Z16=$Z$56,Z16=$Z$57,Z16=$Z$58,Z16=$Z$59,Z16=$Z$70,Z16=$Z$71,Z16=$Z$72,Z16=$Z$73,Z16=$Z$74,Z16=$Z$75,Z16=$Z$76,Z16=$Z$77,Z16=$Z$78,Z16=$Z$79,Z16=$Z$80,Z16=$Z$81,Z16=$Z$82,Z16=$Z$83,Z16=$Z$84,Z16=$Z$85,Z16=$Z$86,Z16=$Z$87,Z16=$Z$88)),"Fehler",0)</f>
        <v>0</v>
      </c>
      <c r="AH16" s="13"/>
    </row>
    <row r="17" spans="1:34" ht="15.75" x14ac:dyDescent="0.25">
      <c r="A17" s="11">
        <v>0.45833333333333331</v>
      </c>
      <c r="B17" s="12">
        <v>0.47916666666666669</v>
      </c>
      <c r="C17" s="6"/>
      <c r="D17" s="15" t="s">
        <v>33</v>
      </c>
      <c r="E17" s="16" t="s">
        <v>39</v>
      </c>
      <c r="F17" s="16" t="s">
        <v>32</v>
      </c>
      <c r="G17" s="15"/>
      <c r="H17" s="16" t="s">
        <v>38</v>
      </c>
      <c r="I17" s="16"/>
      <c r="J17" s="16" t="s">
        <v>24</v>
      </c>
      <c r="K17">
        <f>IF(AND(D17&lt;&gt;"",OR(D17=D18,D17=D19,D17=D20,D17=D21,D17=D22,D17=D23,D17=D24,D17=D25,D17=D26,D17=D27,D17=D28,D17=D29,D17=D41,D17=D42,D17=D43,D17=D44,D17=D45,D17=D46,D17=D47,D17=D48,D17=D49,D17=D50,D17=D51,D17=D52,D17=D53,D17=D54,D17=D55,D17=D56,D17=D57,D17=D58,D17=D59,D17=D70,D17=D71,D17=D72,D17=D73,D17=D74,D17=D75,D17=D76,D17=D77,D17=D78,D17=D79,D17=D80,D17=D81,D17=D82,D17=D83,D17=D84,D17=D85,D17=D86,D17=D87,D17=D88,D17=O11,D17=O12,D17=O13,D17=O14,D17=O15,D17=O16,D17=O17,D17=O18,D17=O19,D17=O20,D17=O21,D17=O22,D17=O23,D17=O24,D17=O25,D17=O26,D17=O27,D17=O28,D17=O29,D17=O41,D17=O42,D17=O43,D17=O44,D17=O45,D17=O46,D17=O47,D17=O48,D17=O49,D17=O50,D17=O51,D17=O52,D17=O53,D17=O54,D17=O55,D17=O56,D17=O57,D17=O58,D17=O59,D17=O70,D17=O71,D17=O72,D17=O73,D17=O74,D17=O75,D17=O76,D17=O77,D17=O78,D17=O79,D17=O80,D17=O81,D17=O82,D17=O83,D17=O84,D17=O85,D17=O86,D17=O87,D17=O88,D17=Z11,D17=Z12,D17=Z13,D17=Z14,D17=Z15,D17=Z16,D17=Z17,D17=Z18,D17=Z19,D17=Z20,D17=Z21,D17=Z22,D17=Z23,D17=Z24,D17=Z25,D17=Z26,D17=Z27,D17=Z28,D17=Z29,D17=Z41,D17=Z42,D17=Z43,D17=Z44,D17=Z45,D17=Z46,D17=Z47,D17=Z48,D17=Z49,D17=Z50,D17=Z51,D17=Z52,D17=Z53,D17=Z54,D17=Z55,D17=Z56,D17=Z57,D17=Z58,D17=Z59,D17=Z70,D17=Z71,D17=Z72,D17=Z73,D17=Z74,D17=Z75,D17=Z76,D17=Z77,D17=Z78,D17=Z79,D17=Z80,D17=Z81,D17=Z82,D17=Z83,D17=Z84,D17=Z85,D17=Z86,D17=Z87,D17=Z88)),"Fehler",0)</f>
        <v>0</v>
      </c>
      <c r="L17" s="11">
        <v>0.45833333333333331</v>
      </c>
      <c r="M17" s="12">
        <v>0.47916666666666669</v>
      </c>
      <c r="N17" s="6"/>
      <c r="O17" s="15"/>
      <c r="P17" s="16"/>
      <c r="Q17" s="16"/>
      <c r="R17" s="15"/>
      <c r="S17" s="16"/>
      <c r="T17" s="16"/>
      <c r="U17" s="16"/>
      <c r="V17">
        <f>IF(AND(O17&lt;&gt;"",OR(O17=$O$18,O17=$O$19,O17=$O$20,O17=$O$21,O17=$O$22,O17=$O$23,O17=$O$24,O17=$O$25,O17=$O$26,O17=$O$27,O17=$O$28,O17=$O$29,O17=$O$41,O17=$O$42,O17=$O$43,O17=$O$44,O17=$O$45,O17=$O$46,O17=$O$47,O17=$O$48,O17=$O$49,O17=$O$50,O17=$O$51,O17=$O$52,O17=$O$53,O17=$O$54,O17=$O$55,O17=$O$56,O17=$O$57,O17=$O$58,O17=$O$59,O17=$O$70,O17=$O$71,O17=$O$72,O17=$O$73,O17=$O$74,O17=$O$75,O17=$O$76,O17=$O$77,O17=$O$78,O17=$O$79,O17=$O$80,O17=$O$81,O17=$O$82,O17=$O$83,O17=$O$84,O17=$O$85,O17=$O$86,O17=$O$87,O17=$O$88,O17=$Z$11,O17=$Z$12,O17=$Z$13,O17=$Z$14,O17=$Z$15,O17=$Z$16,O17=$Z$17,O17=$Z$18,O17=$Z$19,O17=$Z$20,O17=$Z$21,O17=$Z$22,O17=$Z$23,O17=$Z$24,O17=$Z$25,O17=$Z$26,O17=$Z$27,O17=$Z$28,O17=$Z$29,O17=$Z$41,O17=$Z$42,O17=$Z$43,O17=$Z$44,O17=$Z$45,O17=$Z$46,O17=$Z$47,O17=$Z$48,O17=$Z$49,O17=$Z$50,O17=$Z$51,O17=$Z$52,O17=$Z$53,O17=$Z$54,O17=$Z$55,O17=$Z$56,O17=$Z$57,O17=$Z$58,O17=$Z$59,O17=$Z$70,O17=$Z$71,O17=$Z$72,O17=$Z$73,O17=$Z$74,O17=$Z$75,O17=$Z$76,O17=$Z$77,O17=$Z$78,O17=$Z$79,O17=$Z$80,O17=$Z$81,O17=$Z$82,O17=$Z$83,O17=$Z$84,O17=$Z$85,O17=$Z$86,O17=$Z$87,O17=$Z$88)),"Fehler",0)</f>
        <v>0</v>
      </c>
      <c r="W17" s="11">
        <v>0.45833333333333331</v>
      </c>
      <c r="X17" s="12">
        <v>0.47916666666666669</v>
      </c>
      <c r="Y17" s="6"/>
      <c r="Z17" s="15"/>
      <c r="AA17" s="16"/>
      <c r="AB17" s="16"/>
      <c r="AC17" s="15"/>
      <c r="AD17" s="16"/>
      <c r="AE17" s="16"/>
      <c r="AF17" s="16"/>
      <c r="AG17">
        <f>IF(AND(Z17&lt;&gt;"",OR(Z17=$Z$18,Z17=$Z$19,Z17=$Z$20,Z17=$Z$21,Z17=$Z$22,Z17=$Z$23,Z17=$Z$24,Z17=$Z$25,Z17=$Z$26,Z17=$Z$27,Z17=$Z$28,Z17=$Z$29,Z17=$Z$41,Z17=$Z$42,Z17=$Z$43,Z17=$Z$44,Z17=$Z$45,Z17=$Z$46,Z17=$Z$47,Z17=$Z$48,Z17=$Z$49,Z17=$Z$50,Z17=$Z$51,Z17=$Z$52,Z17=$Z$53,Z17=$Z$54,Z17=$Z$55,Z17=$Z$56,Z17=$Z$57,Z17=$Z$58,Z17=$Z$59,Z17=$Z$70,Z17=$Z$71,Z17=$Z$72,Z17=$Z$73,Z17=$Z$74,Z17=$Z$75,Z17=$Z$76,Z17=$Z$77,Z17=$Z$78,Z17=$Z$79,Z17=$Z$80,Z17=$Z$81,Z17=$Z$82,Z17=$Z$83,Z17=$Z$84,Z17=$Z$85,Z17=$Z$86,Z17=$Z$87,Z17=$Z$88)),"Fehler",0)</f>
        <v>0</v>
      </c>
      <c r="AH17" s="13"/>
    </row>
    <row r="18" spans="1:34" ht="15.75" x14ac:dyDescent="0.25">
      <c r="A18" s="11">
        <v>0.47916666666666669</v>
      </c>
      <c r="B18" s="12">
        <v>0.5</v>
      </c>
      <c r="C18" s="6"/>
      <c r="D18" s="15" t="s">
        <v>34</v>
      </c>
      <c r="E18" s="16" t="s">
        <v>39</v>
      </c>
      <c r="F18" s="16" t="s">
        <v>32</v>
      </c>
      <c r="G18" s="15"/>
      <c r="H18" s="16" t="s">
        <v>38</v>
      </c>
      <c r="I18" s="16"/>
      <c r="J18" s="16" t="s">
        <v>24</v>
      </c>
      <c r="K18">
        <f>IF(AND(D18&lt;&gt;"",OR(D18=D19,D18=D20,D18=D21,D18=D22,D18=D23,D18=D24,D18=D25,D18=D26,D18=D27,D18=D28,D18=D29,D18=D41,D18=D42,D18=D43,D18=D44,D18=D45,D18=D46,D18=D47,D18=D48,D18=D49,D18=D50,D18=D51,D18=D52,D18=D53,D18=D54,D18=D55,D18=D56,D18=D57,D18=D58,D18=D59,D18=D70,D18=D71,D18=D72,D18=D73,D18=D74,D18=D75,D18=D76,D18=D77,D18=D78,D18=D79,D18=D80,D18=D81,D18=D82,D18=D83,D18=D84,D18=D85,D18=D86,D18=D87,D18=D88,D18=O11,D18=O12,D18=O13,D18=O14,D18=O15,D18=O16,D18=O17,D18=O18,D18=O19,D18=O20,D18=O21,D18=O22,D18=O23,D18=O24,D18=O25,D18=O26,D18=O27,D18=O28,D18=O29,D18=O41,D18=O42,D18=O43,D18=O44,D18=O45,D18=O46,D18=O47,D18=O48,D18=O49,D18=O50,D18=O51,D18=O52,D18=O53,D18=O54,D18=O55,D18=O56,D18=O57,D18=O58,D18=O59,D18=O70,D18=O71,D18=O72,D18=O73,D18=O74,D18=O75,D18=O76,D18=O77,D18=O78,D18=O79,D18=O80,D18=O81,D18=O82,D18=O83,D18=O84,D18=O85,D18=O86,D18=O87,D18=O88,D18=Z11,D18=Z12,D18=Z13,D18=Z14,D18=Z15,D18=Z16,D18=Z17,D18=Z18,D18=Z19,D18=Z20,D18=Z21,D18=Z22,D18=Z23,D18=Z24,D18=Z25,D18=Z26,D18=Z27,D18=Z28,D18=Z29,D18=Z41,D18=Z42,D18=Z43,D18=Z44,D18=Z45,D18=Z46,D18=Z47,D18=Z48,D18=Z49,D18=Z50,D18=Z51,D18=Z52,D18=Z53,D18=Z54,D18=Z55,D18=Z56,D18=Z57,D18=Z58,D18=Z59,D18=Z70,D18=Z71,D18=Z72,D18=Z73,D18=Z74,D18=Z75,D18=Z76,D18=Z77,D18=Z78,D18=Z79,D18=Z80,D18=Z81,D18=Z82,D18=Z83,D18=Z84,D18=Z85,D18=Z86,D18=Z87,D18=Z88)),"Fehler",0)</f>
        <v>0</v>
      </c>
      <c r="L18" s="11">
        <v>0.47916666666666669</v>
      </c>
      <c r="M18" s="12">
        <v>0.5</v>
      </c>
      <c r="N18" s="6"/>
      <c r="O18" s="15"/>
      <c r="P18" s="16"/>
      <c r="Q18" s="16"/>
      <c r="R18" s="15"/>
      <c r="S18" s="16"/>
      <c r="T18" s="16"/>
      <c r="U18" s="16"/>
      <c r="V18">
        <f>IF(AND(O18&lt;&gt;"",OR(O18=$O$19,O18=$O$20,O18=$O$21,O18=$O$22,O18=$O$23,O18=$O$24,O18=$O$25,O18=$O$26,O18=$O$27,O18=$O$28,O18=$O$29,O18=$O$41,O18=$O$42,O18=$O$43,O18=$O$44,O18=$O$45,O18=$O$46,O18=$O$47,O18=$O$48,O18=$O$49,O18=$O$50,O18=$O$51,O18=$O$52,O18=$O$53,O18=$O$54,O18=$O$55,O18=$O$56,O18=$O$57,O18=$O$58,O18=$O$59,O18=$O$70,O18=$O$71,O18=$O$72,O18=$O$73,O18=$O$74,O18=$O$75,O18=$O$76,O18=$O$77,O18=$O$78,O18=$O$79,O18=$O$80,O18=$O$81,O18=$O$82,O18=$O$83,O18=$O$84,O18=$O$85,O18=$O$86,O18=$O$87,O18=$O$88,O18=$Z$11,O18=$Z$12,O18=$Z$13,O18=$Z$14,O18=$Z$15,O18=$Z$16,O18=$Z$17,O18=$Z$18,O18=$Z$19,O18=$Z$20,O18=$Z$21,O18=$Z$22,O18=$Z$23,O18=$Z$24,O18=$Z$25,O18=$Z$26,O18=$Z$27,O18=$Z$28,O18=$Z$29,O18=$Z$41,O18=$Z$42,O18=$Z$43,O18=$Z$44,O18=$Z$45,O18=$Z$46,O18=$Z$47,O18=$Z$48,O18=$Z$49,O18=$Z$50,O18=$Z$51,O18=$Z$52,O18=$Z$53,O18=$Z$54,O18=$Z$55,O18=$Z$56,O18=$Z$57,O18=$Z$58,O18=$Z$59,O18=$Z$70,O18=$Z$71,O18=$Z$72,O18=$Z$73,O18=$Z$74,O18=$Z$75,O18=$Z$76,O18=$Z$77,O18=$Z$78,O18=$Z$79,O18=$Z$80,O18=$Z$81,O18=$Z$82,O18=$Z$83,O18=$Z$84,O18=$Z$85,O18=$Z$86,O18=$Z$87,O18=$Z$88)),"Fehler",0)</f>
        <v>0</v>
      </c>
      <c r="W18" s="11">
        <v>0.47916666666666669</v>
      </c>
      <c r="X18" s="12">
        <v>0.5</v>
      </c>
      <c r="Y18" s="6"/>
      <c r="Z18" s="15"/>
      <c r="AA18" s="16"/>
      <c r="AB18" s="16"/>
      <c r="AC18" s="15"/>
      <c r="AD18" s="16"/>
      <c r="AE18" s="16"/>
      <c r="AF18" s="16"/>
      <c r="AG18">
        <f>IF(AND(Z18&lt;&gt;"",OR(Z18=$Z$19,Z18=$Z$20,Z18=$Z$21,Z18=$Z$22,Z18=$Z$23,Z18=$Z$24,Z18=$Z$25,Z18=$Z$26,Z18=$Z$27,Z18=$Z$28,Z18=$Z$29,Z18=$Z$41,Z18=$Z$42,Z18=$Z$43,Z18=$Z$44,Z18=$Z$45,Z18=$Z$46,Z18=$Z$47,Z18=$Z$48,Z18=$Z$49,Z18=$Z$50,Z18=$Z$51,Z18=$Z$52,Z18=$Z$53,Z18=$Z$54,Z18=$Z$55,Z18=$Z$56,Z18=$Z$57,Z18=$Z$58,Z18=$Z$59,Z18=$Z$70,Z18=$Z$71,Z18=$Z$72,Z18=$Z$73,Z18=$Z$74,Z18=$Z$75,Z18=$Z$76,Z18=$Z$77,Z18=$Z$78,Z18=$Z$79,Z18=$Z$80,Z18=$Z$81,Z18=$Z$82,Z18=$Z$83,Z18=$Z$84,Z18=$Z$85,Z18=$Z$86,Z18=$Z$87,Z18=$Z$88)),"Fehler",0)</f>
        <v>0</v>
      </c>
      <c r="AH18" s="13"/>
    </row>
    <row r="19" spans="1:34" ht="15.75" x14ac:dyDescent="0.25">
      <c r="A19" s="11">
        <v>0.5</v>
      </c>
      <c r="B19" s="12">
        <v>0.52083333333333337</v>
      </c>
      <c r="C19" s="6"/>
      <c r="D19" s="15" t="s">
        <v>35</v>
      </c>
      <c r="E19" s="16" t="s">
        <v>39</v>
      </c>
      <c r="F19" s="16" t="s">
        <v>32</v>
      </c>
      <c r="G19" s="15"/>
      <c r="H19" s="16" t="s">
        <v>38</v>
      </c>
      <c r="I19" s="16"/>
      <c r="J19" s="16" t="s">
        <v>24</v>
      </c>
      <c r="K19">
        <f>IF(AND(D19&lt;&gt;"",OR(D19=D20,D19=D21,D19=D22,D19=D23,D19=D24,D19=D25,D19=D26,D19=D27,D19=D28,D19=D29,D19=D41,D19=D42,D19=D43,D19=D44,D19=D45,D19=D46,D19=D47,D19=D48,D19=D49,D19=D50,D19=D51,D19=D52,D19=D53,D19=D54,D19=D55,D19=D56,D19=D57,D19=D58,D19=D59,D19=D70,D19=D71,D19=D72,D19=D73,D19=D74,D19=D75,D19=D76,D19=D77,D19=D78,D19=D79,D19=D80,D19=D81,D19=D82,D19=D83,D19=D84,D19=D85,D19=D86,D19=D87,D19=D88,D19=O11,D19=O12,D19=O13,D19=O14,D19=O15,D19=O16,D19=O17,D19=O18,D19=O19,D19=O20,D19=O21,D19=O22,D19=O23,D19=O24,D19=O25,D19=O26,D19=O27,D19=O28,D19=O29,D19=O41,D19=O42,D19=O43,D19=O44,D19=O45,D19=O46,D19=O47,D19=O48,D19=O49,D19=O50,D19=O51,D19=O52,D19=O53,D19=O54,D19=O55,D19=O56,D19=O57,D19=O58,D19=O59,D19=O70,D19=O71,D19=O72,D19=O73,D19=O74,D19=O75,D19=O76,D19=O77,D19=O78,D19=O79,D19=O80,D19=O81,D19=O82,D19=O83,D19=O84,D19=O85,D19=O86,D19=O87,D19=O88,D19=Z11,D19=Z12,D19=Z13,D19=Z14,D19=Z15,D19=Z16,D19=Z17,D19=Z18,D19=Z19,D19=Z20,D19=Z21,D19=Z22,D19=Z23,D19=Z24,D19=Z25,D19=Z26,D19=Z27,D19=Z28,D19=Z29,D19=Z41,D19=Z42,D19=Z43,D19=Z44,D19=Z45,D19=Z46,D19=Z47,D19=Z48,D19=Z49,D19=Z50,D19=Z51,D19=Z52,D19=Z53,D19=Z54,D19=Z55,D19=Z56,D19=Z57,D19=Z58,D19=Z59,D19=Z70,D19=Z71,D19=Z72,D19=Z73,D19=Z74,D19=Z75,D19=Z76,D19=Z77,D19=Z78,D19=Z79,D19=Z80,D19=Z81,D19=Z82,D19=Z83,D19=Z84,D19=Z85,D19=Z86,D19=Z87,D19=Z88)),"Fehler",0)</f>
        <v>0</v>
      </c>
      <c r="L19" s="11">
        <v>0.5</v>
      </c>
      <c r="M19" s="12">
        <v>0.52083333333333337</v>
      </c>
      <c r="N19" s="6"/>
      <c r="O19" s="15"/>
      <c r="P19" s="16"/>
      <c r="Q19" s="16"/>
      <c r="R19" s="15"/>
      <c r="S19" s="16"/>
      <c r="T19" s="16"/>
      <c r="U19" s="16"/>
      <c r="V19">
        <f>IF(AND(O19&lt;&gt;"",OR(O19=$O$20,O19=$O$21,O19=$O$22,O19=$O$23,O19=$O$24,O19=$O$25,O19=$O$26,O19=$O$27,O19=$O$28,O19=$O$29,O19=$O$41,O19=$O$42,O19=$O$43,O19=$O$44,O19=$O$45,O19=$O$46,O19=$O$47,O19=$O$48,O19=$O$49,O19=$O$50,O19=$O$51,O19=$O$52,O19=$O$53,O19=$O$54,O19=$O$55,O19=$O$56,O19=$O$57,O19=$O$58,O19=$O$59,O19=$O$70,O19=$O$71,O19=$O$72,O19=$O$73,O19=$O$74,O19=$O$75,O19=$O$76,O19=$O$77,O19=$O$78,O19=$O$79,O19=$O$80,O19=$O$81,O19=$O$82,O19=$O$83,O19=$O$84,O19=$O$85,O19=$O$86,O19=$O$87,O19=$O$88,O19=$Z$11,O19=$Z$12,O19=$Z$13,O19=$Z$14,O19=$Z$15,O19=$Z$16,O19=$Z$17,O19=$Z$18,O19=$Z$19,O19=$Z$20,O19=$Z$21,O19=$Z$22,O19=$Z$23,O19=$Z$24,O19=$Z$25,O19=$Z$26,O19=$Z$27,O19=$Z$28,O19=$Z$29,O19=$Z$41,O19=$Z$42,O19=$Z$43,O19=$Z$44,O19=$Z$45,O19=$Z$46,O19=$Z$47,O19=$Z$48,O19=$Z$49,O19=$Z$50,O19=$Z$51,O19=$Z$52,O19=$Z$53,O19=$Z$54,O19=$Z$55,O19=$Z$56,O19=$Z$57,O19=$Z$58,O19=$Z$59,O19=$Z$70,O19=$Z$71,O19=$Z$72,O19=$Z$73,O19=$Z$74,O19=$Z$75,O19=$Z$76,O19=$Z$77,O19=$Z$78,O19=$Z$79,O19=$Z$80,O19=$Z$81,O19=$Z$82,O19=$Z$83,O19=$Z$84,O19=$Z$85,O19=$Z$86,O19=$Z$87,O19=$Z$88)),"Fehler",0)</f>
        <v>0</v>
      </c>
      <c r="W19" s="11">
        <v>0.5</v>
      </c>
      <c r="X19" s="12">
        <v>0.52083333333333337</v>
      </c>
      <c r="Y19" s="6"/>
      <c r="Z19" s="15"/>
      <c r="AA19" s="16"/>
      <c r="AB19" s="16"/>
      <c r="AC19" s="15"/>
      <c r="AD19" s="16"/>
      <c r="AE19" s="16"/>
      <c r="AF19" s="16"/>
      <c r="AG19">
        <f>IF(AND(Z19&lt;&gt;"",OR(Z19=$Z$20,Z19=$Z$21,Z19=$Z$22,Z19=$Z$23,Z19=$Z$24,Z19=$Z$25,Z19=$Z$26,Z19=$Z$27,Z19=$Z$28,Z19=$Z$29,Z19=$Z$41,Z19=$Z$42,Z19=$Z$43,Z19=$Z$44,Z19=$Z$45,Z19=$Z$46,Z19=$Z$47,Z19=$Z$48,Z19=$Z$49,Z19=$Z$50,Z19=$Z$51,Z19=$Z$52,Z19=$Z$53,Z19=$Z$54,Z19=$Z$55,Z19=$Z$56,Z19=$Z$57,Z19=$Z$58,Z19=$Z$59,Z19=$Z$70,Z19=$Z$71,Z19=$Z$72,Z19=$Z$73,Z19=$Z$74,Z19=$Z$75,Z19=$Z$76,Z19=$Z$77,Z19=$Z$78,Z19=$Z$79,Z19=$Z$80,Z19=$Z$81,Z19=$Z$82,Z19=$Z$83,Z19=$Z$84,Z19=$Z$85,Z19=$Z$86,Z19=$Z$87,Z19=$Z$88)),"Fehler",0)</f>
        <v>0</v>
      </c>
      <c r="AH19" s="13"/>
    </row>
    <row r="20" spans="1:34" ht="15.75" x14ac:dyDescent="0.25">
      <c r="A20" s="11" t="s">
        <v>37</v>
      </c>
      <c r="B20" s="12">
        <v>0.54166666666666663</v>
      </c>
      <c r="C20" s="6"/>
      <c r="D20" s="15" t="s">
        <v>36</v>
      </c>
      <c r="E20" s="16" t="s">
        <v>39</v>
      </c>
      <c r="F20" s="16" t="s">
        <v>32</v>
      </c>
      <c r="G20" s="15"/>
      <c r="H20" s="16" t="s">
        <v>38</v>
      </c>
      <c r="I20" s="16"/>
      <c r="J20" s="16" t="s">
        <v>24</v>
      </c>
      <c r="K20">
        <f>IF(AND(D20&lt;&gt;"",OR(D20=D21,D20=D22,D20=D23,D20=D24,D20=D25,D20=D26,D20=D27,D20=D28,D20=D29,D20=D41,D20=D42,D20=D43,D20=D44,D20=D45,D20=D46,D20=D47,D20=D48,D20=D49,D20=D50,D20=D51,D20=D52,D20=D53,D20=D54,D20=D55,D20=D56,D20=D57,D20=D58,D20=D59,D20=D70,D20=D71,D20=D72,D20=D73,D20=D74,D20=D75,D20=D76,D20=D77,D20=D78,D20=D79,D20=D80,D20=D81,D20=D82,D20=D83,D20=D84,D20=D85,D20=D86,D20=D87,D20=D88,D20=O11,D20=O12,D20=O13,D20=O14,D20=O15,D20=O16,D20=O17,D20=O18,D20=O19,D20=O20,D20=O21,D20=O22,D20=O23,D20=O24,D20=O25,D20=O26,D20=O27,D20=O28,D20=O29,D20=O41,D20=O42,D20=O43,D20=O44,D20=O45,D20=O46,D20=O47,D20=O48,D20=O49,D20=O50,D20=O51,D20=O52,D20=O53,D20=O54,D20=O55,D20=O56,D20=O57,D20=O58,D20=O59,D20=O70,D20=O71,D20=O72,D20=O73,D20=O74,D20=O75,D20=O76,D20=O77,D20=O78,D20=O79,D20=O80,D20=O81,D20=O82,D20=O83,D20=O84,D20=O85,D20=O86,D20=O87,D20=O88,D20=Z11,D20=Z12,D20=Z13,D20=Z14,D20=Z15,D20=Z16,D20=Z17,D20=Z18,D20=Z19,D20=Z20,D20=Z21,D20=Z22,D20=Z23,D20=Z24,D20=Z25,D20=Z26,D20=Z27,D20=Z28,D20=Z29,D20=Z41,D20=Z42,D20=Z43,D20=Z44,D20=Z45,D20=Z46,D20=Z47,D20=Z48,D20=Z49,D20=Z50,D20=Z51,D20=Z52,D20=Z53,D20=Z54,D20=Z55,D20=Z56,D20=Z57,D20=Z58,D20=Z59,D20=Z70,D20=Z71,D20=Z72,D20=Z73,D20=Z74,D20=Z75,D20=Z76,D20=Z77,D20=Z78,D20=Z79,D20=Z80,D20=Z81,D20=Z82,D20=Z83,D20=Z84,D20=Z85,D20=Z86,D20=Z87,D20=Z88)),"Fehler",0)</f>
        <v>0</v>
      </c>
      <c r="L20" s="11"/>
      <c r="M20" s="12"/>
      <c r="N20" s="6"/>
      <c r="O20" s="15"/>
      <c r="P20" s="16"/>
      <c r="Q20" s="16"/>
      <c r="R20" s="15"/>
      <c r="S20" s="16"/>
      <c r="T20" s="15"/>
      <c r="U20" s="29"/>
      <c r="V20">
        <f>IF(AND(O20&lt;&gt;"",OR(O20=$O$21,O20=$O$22,O20=$O$23,O20=$O$24,O20=$O$25,O20=$O$26,O20=$O$27,O20=$O$28,O20=$O$29,O20=$O$41,O20=$O$42,O20=$O$43,O20=$O$44,O20=$O$45,O20=$O$46,O20=$O$47,O20=$O$48,O20=$O$49,O20=$O$50,O20=$O$51,O20=$O$52,O20=$O$53,O20=$O$54,O20=$O$55,O20=$O$56,O20=$O$57,O20=$O$58,O20=$O$59,O20=$O$70,O20=$O$71,O20=$O$72,O20=$O$73,O20=$O$74,O20=$O$75,O20=$O$76,O20=$O$77,O20=$O$78,O20=$O$79,O20=$O$80,O20=$O$81,O20=$O$82,O20=$O$83,O20=$O$84,O20=$O$85,O20=$O$86,O20=$O$87,O20=$O$88,O20=$Z$11,O20=$Z$12,O20=$Z$13,O20=$Z$14,O20=$Z$15,O20=$Z$16,O20=$Z$17,O20=$Z$18,O20=$Z$19,O20=$Z$20,O20=$Z$21,O20=$Z$22,O20=$Z$23,O20=$Z$24,O20=$Z$25,O20=$Z$26,O20=$Z$27,O20=$Z$28,O20=$Z$29,O20=$Z$41,O20=$Z$42,O20=$Z$43,O20=$Z$44,O20=$Z$45,O20=$Z$46,O20=$Z$47,O20=$Z$48,O20=$Z$49,O20=$Z$50,O20=$Z$51,O20=$Z$52,O20=$Z$53,O20=$Z$54,O20=$Z$55,O20=$Z$56,O20=$Z$57,O20=$Z$58,O20=$Z$59,O20=$Z$70,O20=$Z$71,O20=$Z$72,O20=$Z$73,O20=$Z$74,O20=$Z$75,O20=$Z$76,O20=$Z$77,O20=$Z$78,O20=$Z$79,O20=$Z$80,O20=$Z$81,O20=$Z$82,O20=$Z$83,O20=$Z$84,O20=$Z$85,O20=$Z$86,O20=$Z$87,O20=$Z$88)),"Fehler",0)</f>
        <v>0</v>
      </c>
      <c r="W20" s="11"/>
      <c r="X20" s="12"/>
      <c r="Y20" s="6"/>
      <c r="Z20" s="15"/>
      <c r="AA20" s="16"/>
      <c r="AB20" s="16"/>
      <c r="AC20" s="15"/>
      <c r="AD20" s="16"/>
      <c r="AE20" s="16"/>
      <c r="AF20" s="16"/>
      <c r="AG20">
        <f>IF(AND(Z20&lt;&gt;"",OR(Z20=$Z$21,Z20=$Z$22,Z20=$Z$23,Z20=$Z$24,Z20=$Z$25,Z20=$Z$26,Z20=$Z$27,Z20=$Z$28,Z20=$Z$29,Z20=$Z$41,Z20=$Z$42,Z20=$Z$43,Z20=$Z$44,Z20=$Z$45,Z20=$Z$46,Z20=$Z$47,Z20=$Z$48,Z20=$Z$49,Z20=$Z$50,Z20=$Z$51,Z20=$Z$52,Z20=$Z$53,Z20=$Z$54,Z20=$Z$55,Z20=$Z$56,Z20=$Z$57,Z20=$Z$58,Z20=$Z$59,Z20=$Z$70,Z20=$Z$71,Z20=$Z$72,Z20=$Z$73,Z20=$Z$74,Z20=$Z$75,Z20=$Z$76,Z20=$Z$77,Z20=$Z$78,Z20=$Z$79,Z20=$Z$80,Z20=$Z$81,Z20=$Z$82,Z20=$Z$83,Z20=$Z$84,Z20=$Z$85,Z20=$Z$86,Z20=$Z$87,Z20=$Z$88)),"Fehler",0)</f>
        <v>0</v>
      </c>
      <c r="AH20" s="13"/>
    </row>
    <row r="21" spans="1:34" ht="15.75" x14ac:dyDescent="0.25">
      <c r="A21" s="11"/>
      <c r="B21" s="12"/>
      <c r="C21" s="6"/>
      <c r="D21" s="31"/>
      <c r="E21" s="16"/>
      <c r="F21" s="16"/>
      <c r="G21" s="15"/>
      <c r="H21" s="16"/>
      <c r="I21" s="16"/>
      <c r="J21" s="16"/>
      <c r="K21">
        <f>IF(AND(D21&lt;&gt;"",OR(D21=D22,D21=D23,D21=D24,D21=D25,D21=D26,D21=D27,D21=D28,D21=D29,D21=D41,D21=D42,D21=D43,D21=D44,D21=D45,D21=D46,D21=D47,D21=D48,D21=D49,D21=D50,D21=D51,D21=D52,D21=D53,D21=D54,D21=D55,D21=D56,D21=D57,D21=D58,D21=D59,D21=D70,D21=D71,D21=D72,D21=D73,D21=D74,D21=D75,D21=D76,D21=D77,D21=D78,D21=D79,D21=D80,D21=D81,D21=D82,D21=D83,D21=D84,D21=D85,D21=D86,D21=D87,D21=D88,D21=O11,D21=O12,D21=O13,D21=O14,D21=O15,D21=O16,D21=O17,D21=O18,D21=O19,D21=O20,D21=O21,D21=O22,D21=O23,D21=O24,D21=O25,D21=O26,D21=O27,D21=O28,D21=O29,D21=O41,D21=O42,D21=O43,D21=O44,D21=O45,D21=O46,D21=O47,D21=O48,D21=O49,D21=O50,D21=O51,D21=O52,D21=O53,D21=O54,D21=O55,D21=O56,D21=O57,D21=O58,D21=O59,D21=O70,D21=O71,D21=O72,D21=O73,D21=O74,D21=O75,D21=O76,D21=O77,D21=O78,D21=O79,D21=O80,D21=O81,D21=O82,D21=O83,D21=O84,D21=O85,D21=O86,D21=O87,D21=O88,D21=Z11,D21=Z12,D21=Z13,D21=Z14,D21=Z15,D21=Z16,D21=Z17,D21=Z18,D21=Z19,D21=Z20,D21=Z21,D21=Z22,D21=Z23,D21=Z24,D21=Z25,D21=Z26,D21=Z27,D21=Z28,D21=Z29,D21=Z41,D21=Z42,D21=Z43,D21=Z44,D21=Z45,D21=Z46,D21=Z47,D21=Z48,D21=Z49,D21=Z50,D21=Z51,D21=Z52,D21=Z53,D21=Z54,D21=Z55,D21=Z56,D21=Z57,D21=Z58,D21=Z59,D21=Z70,D21=Z71,D21=Z72,D21=Z73,D21=Z74,D21=Z75,D21=Z76,D21=Z77,D21=Z78,D21=Z79,D21=Z80,D21=Z81,D21=Z82,D21=Z83,D21=Z84,D21=Z85,D21=Z86,D21=Z87,D21=Z88)),"Fehler",0)</f>
        <v>0</v>
      </c>
      <c r="L21" s="11">
        <v>0.54166666666666663</v>
      </c>
      <c r="M21" s="12">
        <v>0.5625</v>
      </c>
      <c r="N21" s="6"/>
      <c r="O21" s="15"/>
      <c r="P21" s="16"/>
      <c r="Q21" s="16"/>
      <c r="R21" s="15"/>
      <c r="S21" s="16"/>
      <c r="T21" s="15"/>
      <c r="U21" s="29"/>
      <c r="V21">
        <f>IF(AND(O21&lt;&gt;"",OR(O21=$O$22,O21=$O$23,O21=$O$24,O21=$O$25,O21=$O$26,O21=$O$27,O21=$O$28,O21=$O$29,O21=$O$41,O21=$O$42,O21=$O$43,O21=$O$44,O21=$O$45,O21=$O$46,O21=$O$47,O21=$O$48,O21=$O$49,O21=$O$50,O21=$O$51,O21=$O$52,O21=$O$53,O21=$O$54,O21=$O$55,O21=$O$56,O21=$O$57,O21=$O$58,O21=$O$59,O21=$O$70,O21=$O$71,O21=$O$72,O21=$O$73,O21=$O$74,O21=$O$75,O21=$O$76,O21=$O$77,O21=$O$78,O21=$O$79,O21=$O$80,O21=$O$81,O21=$O$82,O21=$O$83,O21=$O$84,O21=$O$85,O21=$O$86,O21=$O$87,O21=$O$88,O21=$Z$11,O21=$Z$12,O21=$Z$13,O21=$Z$14,O21=$Z$15,O21=$Z$16,O21=$Z$17,O21=$Z$18,O21=$Z$19,O21=$Z$20,O21=$Z$21,O21=$Z$22,O21=$Z$23,O21=$Z$24,O21=$Z$25,O21=$Z$26,O21=$Z$27,O21=$Z$28,O21=$Z$29,O21=$Z$41,O21=$Z$42,O21=$Z$43,O21=$Z$44,O21=$Z$45,O21=$Z$46,O21=$Z$47,O21=$Z$48,O21=$Z$49,O21=$Z$50,O21=$Z$51,O21=$Z$52,O21=$Z$53,O21=$Z$54,O21=$Z$55,O21=$Z$56,O21=$Z$57,O21=$Z$58,O21=$Z$59,O21=$Z$70,O21=$Z$71,O21=$Z$72,O21=$Z$73,O21=$Z$74,O21=$Z$75,O21=$Z$76,O21=$Z$77,O21=$Z$78,O21=$Z$79,O21=$Z$80,O21=$Z$81,O21=$Z$82,O21=$Z$83,O21=$Z$84,O21=$Z$85,O21=$Z$86,O21=$Z$87,O21=$Z$88)),"Fehler",0)</f>
        <v>0</v>
      </c>
      <c r="W21" s="11">
        <v>0.54166666666666663</v>
      </c>
      <c r="X21" s="12">
        <v>0.5625</v>
      </c>
      <c r="Y21" s="6"/>
      <c r="Z21" s="15"/>
      <c r="AA21" s="16"/>
      <c r="AB21" s="16"/>
      <c r="AC21" s="15"/>
      <c r="AD21" s="16"/>
      <c r="AE21" s="15"/>
      <c r="AF21" s="16"/>
      <c r="AG21">
        <f>IF(AND(Z21&lt;&gt;"",OR(Z21=$Z$22,Z21=$Z$23,Z21=$Z$24,Z21=$Z$25,Z21=$Z$26,Z21=$Z$27,Z21=$Z$28,Z21=$Z$29,Z21=$Z$41,Z21=$Z$42,Z21=$Z$43,Z21=$Z$44,Z21=$Z$45,Z21=$Z$46,Z21=$Z$47,Z21=$Z$48,Z21=$Z$49,Z21=$Z$50,Z21=$Z$51,Z21=$Z$52,Z21=$Z$53,Z21=$Z$54,Z21=$Z$55,Z21=$Z$56,Z21=$Z$57,Z21=$Z$58,Z21=$Z$59,Z21=$Z$70,Z21=$Z$71,Z21=$Z$72,Z21=$Z$73,Z21=$Z$74,Z21=$Z$75,Z21=$Z$76,Z21=$Z$77,Z21=$Z$78,Z21=$Z$79,Z21=$Z$80,Z21=$Z$81,Z21=$Z$82,Z21=$Z$83,Z21=$Z$84,Z21=$Z$85,Z21=$Z$86,Z21=$Z$87,Z21=$Z$88)),"Fehler",0)</f>
        <v>0</v>
      </c>
      <c r="AH21" s="13"/>
    </row>
    <row r="22" spans="1:34" ht="15.75" x14ac:dyDescent="0.25">
      <c r="A22" s="11">
        <v>0.5625</v>
      </c>
      <c r="B22" s="12">
        <v>0.58333333333333337</v>
      </c>
      <c r="C22" s="6"/>
      <c r="D22" s="32"/>
      <c r="E22" s="16"/>
      <c r="F22" s="16"/>
      <c r="G22" s="15"/>
      <c r="H22" s="16"/>
      <c r="I22" s="16"/>
      <c r="J22" s="16"/>
      <c r="K22">
        <f>IF(AND(D22&lt;&gt;"",OR(D22=D23,D22=D24,D22=D25,D22=D26,D22=D27,D22=D28,D22=D29,D22=D41,D22=D42,D22=D43,D22=D44,D22=D45,D22=D46,D22=D47,D22=D48,D22=D49,D22=D50,D22=D51,D22=D52,D22=D53,D22=D54,D22=D55,D22=D56,D22=D57,D22=D58,D22=D59,D22=D70,D22=D71,D22=D72,D22=D73,D22=D74,D22=D75,D22=D76,D22=D77,D22=D78,D22=D79,D22=D80,D22=D81,D22=D82,D22=D83,D22=D84,D22=D85,D22=D86,D22=D87,D22=D88,D22=O11,D22=O12,D22=O13,D22=O14,D22=O15,D22=O16,D22=O17,D22=O18,D22=O19,D22=O20,D22=O21,D22=O22,D22=O23,D22=O24,D22=O25,D22=O26,D22=O27,D22=O28,D22=O29,D22=O41,D22=O42,D22=O43,D22=O44,D22=O45,D22=O46,D22=O47,D22=O48,D22=O49,D22=O50,D22=O51,D22=O52,D22=O53,D22=O54,D22=O55,D22=O56,D22=O57,D22=O58,D22=O59,D22=O70,D22=O71,D22=O72,D22=O73,D22=O74,D22=O75,D22=O76,D22=O77,D22=O78,D22=O79,D22=O80,D22=O81,D22=O82,D22=O83,D22=O84,D22=O85,D22=O86,D22=O87,D22=O88,D22=Z11,D22=Z12,D22=Z13,D22=Z14,D22=Z15,D22=Z16,D22=Z17,D22=Z18,D22=Z19,D22=Z20,D22=Z21,D22=Z22,D22=Z23,D22=Z24,D22=Z25,D22=Z26,D22=Z27,D22=Z28,D22=Z29,D22=Z41,D22=Z42,D22=Z43,D22=Z44,D22=Z45,D22=Z46,D22=Z47,D22=Z48,D22=Z49,D22=Z50,D22=Z51,D22=Z52,D22=Z53,D22=Z54,D22=Z55,D22=Z56,D22=Z57,D22=Z58,D22=Z59,D22=Z70,D22=Z71,D22=Z72,D22=Z73,D22=Z74,D22=Z75,D22=Z76,D22=Z77,D22=Z78,D22=Z79,D22=Z80,D22=Z81,D22=Z82,D22=Z83,D22=Z84,D22=Z85,D22=Z86,D22=Z87,D22=Z88)),"Fehler",0)</f>
        <v>0</v>
      </c>
      <c r="L22" s="11">
        <v>0.5625</v>
      </c>
      <c r="M22" s="12">
        <v>0.58333333333333337</v>
      </c>
      <c r="N22" s="6"/>
      <c r="O22" s="9"/>
      <c r="P22" s="16"/>
      <c r="Q22" s="16"/>
      <c r="R22" s="9"/>
      <c r="S22" s="16"/>
      <c r="T22" s="9"/>
      <c r="U22" s="29"/>
      <c r="V22">
        <f>IF(AND(O22&lt;&gt;"",OR(O22=$O$23,O22=$O$24,O22=$O$25,O22=$O$26,O22=$O$27,O22=$O$28,O22=$O$29,O22=$O$41,O22=$O$42,O22=$O$43,O22=$O$44,O22=$O$45,O22=$O$46,O22=$O$47,O22=$O$48,O22=$O$49,O22=$O$50,O22=$O$51,O22=$O$52,O22=$O$53,O22=$O$54,O22=$O$55,O22=$O$56,O22=$O$57,O22=$O$58,O22=$O$59,O22=$O$70,O22=$O$71,O22=$O$72,O22=$O$73,O22=$O$74,O22=$O$75,O22=$O$76,O22=$O$77,O22=$O$78,O22=$O$79,O22=$O$80,O22=$O$81,O22=$O$82,O22=$O$83,O22=$O$84,O22=$O$85,O22=$O$86,O22=$O$87,O22=$O$88,O22=$Z$11,O22=$Z$12,O22=$Z$13,O22=$Z$14,O22=$Z$15,O22=$Z$16,O22=$Z$17,O22=$Z$18,O22=$Z$19,O22=$Z$20,O22=$Z$21,O22=$Z$22,O22=$Z$23,O22=$Z$24,O22=$Z$25,O22=$Z$26,O22=$Z$27,O22=$Z$28,O22=$Z$29,O22=$Z$41,O22=$Z$42,O22=$Z$43,O22=$Z$44,O22=$Z$45,O22=$Z$46,O22=$Z$47,O22=$Z$48,O22=$Z$49,O22=$Z$50,O22=$Z$51,O22=$Z$52,O22=$Z$53,O22=$Z$54,O22=$Z$55,O22=$Z$56,O22=$Z$57,O22=$Z$58,O22=$Z$59,O22=$Z$70,O22=$Z$71,O22=$Z$72,O22=$Z$73,O22=$Z$74,O22=$Z$75,O22=$Z$76,O22=$Z$77,O22=$Z$78,O22=$Z$79,O22=$Z$80,O22=$Z$81,O22=$Z$82,O22=$Z$83,O22=$Z$84,O22=$Z$85,O22=$Z$86,O22=$Z$87,O22=$Z$88)),"Fehler",0)</f>
        <v>0</v>
      </c>
      <c r="W22" s="11">
        <v>0.5625</v>
      </c>
      <c r="X22" s="12">
        <v>0.58333333333333337</v>
      </c>
      <c r="Y22" s="6"/>
      <c r="Z22" s="15"/>
      <c r="AA22" s="16"/>
      <c r="AB22" s="16"/>
      <c r="AC22" s="15"/>
      <c r="AD22" s="16"/>
      <c r="AE22" s="16"/>
      <c r="AF22" s="16"/>
      <c r="AG22">
        <f>IF(AND(Z22&lt;&gt;"",OR(Z22=$Z$23,Z22=$Z$24,Z22=$Z$25,Z22=$Z$26,Z22=$Z$27,Z22=$Z$28,Z22=$Z$29,Z22=$Z$41,Z22=$Z$42,Z22=$Z$43,Z22=$Z$44,Z22=$Z$45,Z22=$Z$46,Z22=$Z$47,Z22=$Z$48,Z22=$Z$49,Z22=$Z$50,Z22=$Z$51,Z22=$Z$52,Z22=$Z$53,Z22=$Z$54,Z22=$Z$55,Z22=$Z$56,Z22=$Z$57,Z22=$Z$58,Z22=$Z$59,Z22=$Z$70,Z22=$Z$71,Z22=$Z$72,Z22=$Z$73,Z22=$Z$74,Z22=$Z$75,Z22=$Z$76,Z22=$Z$77,Z22=$Z$78,Z22=$Z$79,Z22=$Z$80,Z22=$Z$81,Z22=$Z$82,Z22=$Z$83,Z22=$Z$84,Z22=$Z$85,Z22=$Z$86,Z22=$Z$87,Z22=$Z$88)),"Fehler",0)</f>
        <v>0</v>
      </c>
      <c r="AH22" s="13"/>
    </row>
    <row r="23" spans="1:34" ht="15.75" x14ac:dyDescent="0.25">
      <c r="A23" s="11">
        <v>0.58333333333333337</v>
      </c>
      <c r="B23" s="12">
        <v>0.60416666666666663</v>
      </c>
      <c r="C23" s="6"/>
      <c r="D23" s="15"/>
      <c r="E23" s="16"/>
      <c r="F23" s="16"/>
      <c r="G23" s="15"/>
      <c r="H23" s="16"/>
      <c r="I23" s="16"/>
      <c r="J23" s="16"/>
      <c r="K23">
        <f>IF(AND(D23&lt;&gt;"",OR(D23=D24,D23=D25,D23=D26,D23=D27,D23=D28,D23=D29,D23=D41,D23=D42,D23=D43,D23=D44,D23=D45,D23=D46,D23=D47,D23=D48,D23=D49,D23=D50,D23=D51,D23=D52,D23=D53,D23=D54,D23=D55,D23=D56,D23=D57,D23=D58,D23=D59,D23=D70,D23=D71,D23=D72,D23=D73,D23=D74,D23=D75,D23=D76,D23=D77,D23=D78,D23=D79,D23=D80,D23=D81,D23=D82,D23=D83,D23=D84,D23=D85,D23=D86,D23=D87,D23=D88,D23=O11,D23=O12,D23=O13,D23=O14,D23=O15,D23=O16,D23=O17,D23=O18,D23=O19,D23=O20,D23=O21,D23=O22,D23=O23,D23=O24,D23=O25,D23=O26,D23=O27,D23=O28,D23=O29,D23=O41,D23=O42,D23=O43,D23=O44,D23=O45,D23=O46,D23=O47,D23=O48,D23=O49,D23=O50,D23=O51,D23=O52,D23=O53,D23=O54,D23=O55,D23=O56,D23=O57,D23=O58,D23=O59,D23=O70,D23=O71,D23=O72,D23=O73,D23=O74,D23=O75,D23=O76,D23=O77,D23=O78,D23=O79,D23=O80,D23=O81,D23=O82,D23=O83,D23=O84,D23=O85,D23=O86,D23=O87,D23=O88,D23=Z11,D23=Z12,D23=Z13,D23=Z14,D23=Z15,D23=Z16,D23=Z17,D23=Z18,D23=Z19,D23=Z20,D23=Z21,D23=Z22,D23=Z23,D23=Z24,D23=Z25,D23=Z26,D23=Z27,D23=Z28,D23=Z29,D23=Z41,D23=Z42,D23=Z43,D23=Z44,D23=Z45,D23=Z46,D23=Z47,D23=Z48,D23=Z49,D23=Z50,D23=Z51,D23=Z52,D23=Z53,D23=Z54,D23=Z55,D23=Z56,D23=Z57,D23=Z58,D23=Z59,D23=Z70,D23=Z71,D23=Z72,D23=Z73,D23=Z74,D23=Z75,D23=Z76,D23=Z77,D23=Z78,D23=Z79,D23=Z80,D23=Z81,D23=Z82,D23=Z83,D23=Z84,D23=Z85,D23=Z86,D23=Z87,D23=Z88)),"Fehler",0)</f>
        <v>0</v>
      </c>
      <c r="L23" s="11">
        <v>0.58333333333333337</v>
      </c>
      <c r="M23" s="12">
        <v>0.60416666666666663</v>
      </c>
      <c r="N23" s="6"/>
      <c r="O23" s="9"/>
      <c r="P23" s="16"/>
      <c r="Q23" s="16"/>
      <c r="R23" s="9"/>
      <c r="S23" s="16"/>
      <c r="T23" s="9"/>
      <c r="U23" s="29"/>
      <c r="V23">
        <f>IF(AND(O23&lt;&gt;"",OR(O23=$O$24,O23=$O$25,O23=$O$26,O23=$O$27,O23=$O$28,O23=$O$29,O23=$O$41,O23=$O$42,O23=$O$43,O23=$O$44,O23=$O$45,O23=$O$46,O23=$O$47,O23=$O$48,O23=$O$49,O23=$O$50,O23=$O$51,O23=$O$52,O23=$O$53,O23=$O$54,O23=$O$55,O23=$O$56,O23=$O$57,O23=$O$58,O23=$O$59,O23=$O$70,O23=$O$71,O23=$O$72,O23=$O$73,O23=$O$74,O23=$O$75,O23=$O$76,O23=$O$77,O23=$O$78,O23=$O$79,O23=$O$80,O23=$O$81,O23=$O$82,O23=$O$83,O23=$O$84,O23=$O$85,O23=$O$86,O23=$O$87,O23=$O$88,O23=$Z$11,O23=$Z$12,O23=$Z$13,O23=$Z$14,O23=$Z$15,O23=$Z$16,O23=$Z$17,O23=$Z$18,O23=$Z$19,O23=$Z$20,O23=$Z$21,O23=$Z$22,O23=$Z$23,O23=$Z$24,O23=$Z$25,O23=$Z$26,O23=$Z$27,O23=$Z$28,O23=$Z$29,O23=$Z$41,O23=$Z$42,O23=$Z$43,O23=$Z$44,O23=$Z$45,O23=$Z$46,O23=$Z$47,O23=$Z$48,O23=$Z$49,O23=$Z$50,O23=$Z$51,O23=$Z$52,O23=$Z$53,O23=$Z$54,O23=$Z$55,O23=$Z$56,O23=$Z$57,O23=$Z$58,O23=$Z$59,O23=$Z$70,O23=$Z$71,O23=$Z$72,O23=$Z$73,O23=$Z$74,O23=$Z$75,O23=$Z$76,O23=$Z$77,O23=$Z$78,O23=$Z$79,O23=$Z$80,O23=$Z$81,O23=$Z$82,O23=$Z$83,O23=$Z$84,O23=$Z$85,O23=$Z$86,O23=$Z$87,O23=$Z$88)),"Fehler",0)</f>
        <v>0</v>
      </c>
      <c r="W23" s="11">
        <v>0.58333333333333337</v>
      </c>
      <c r="X23" s="12">
        <v>0.60416666666666663</v>
      </c>
      <c r="Y23" s="6"/>
      <c r="Z23" s="15"/>
      <c r="AA23" s="16"/>
      <c r="AB23" s="16"/>
      <c r="AC23" s="15"/>
      <c r="AD23" s="16"/>
      <c r="AE23" s="16"/>
      <c r="AF23" s="16"/>
      <c r="AG23">
        <f>IF(AND(Z23&lt;&gt;"",OR(Z23=$Z$24,Z23=$Z$25,Z23=$Z$26,Z23=$Z$27,Z23=$Z$28,Z23=$Z$29,Z23=$Z$41,Z23=$Z$42,Z23=$Z$43,Z23=$Z$44,Z23=$Z$45,Z23=$Z$46,Z23=$Z$47,Z23=$Z$48,Z23=$Z$49,Z23=$Z$50,Z23=$Z$51,Z23=$Z$52,Z23=$Z$53,Z23=$Z$54,Z23=$Z$55,Z23=$Z$56,Z23=$Z$57,Z23=$Z$58,Z23=$Z$59,Z23=$Z$70,Z23=$Z$71,Z23=$Z$72,Z23=$Z$73,Z23=$Z$74,Z23=$Z$75,Z23=$Z$76,Z23=$Z$77,Z23=$Z$78,Z23=$Z$79,Z23=$Z$80,Z23=$Z$81,Z23=$Z$82,Z23=$Z$83,Z23=$Z$84,Z23=$Z$85,Z23=$Z$86,Z23=$Z$87,Z23=$Z$88)),"Fehler",0)</f>
        <v>0</v>
      </c>
      <c r="AH23" s="13"/>
    </row>
    <row r="24" spans="1:34" ht="15.75" x14ac:dyDescent="0.25">
      <c r="A24" s="11">
        <v>0.60416666666666663</v>
      </c>
      <c r="B24" s="12">
        <v>0.625</v>
      </c>
      <c r="C24" s="6"/>
      <c r="D24" s="15"/>
      <c r="E24" s="16"/>
      <c r="F24" s="16"/>
      <c r="G24" s="15"/>
      <c r="H24" s="16"/>
      <c r="I24" s="15"/>
      <c r="J24" s="16"/>
      <c r="K24">
        <f>IF(AND(D24&lt;&gt;"",OR(D24=D25,D24=D26,D24=D27,D24=D28,D24=D29,D24=D41,D24=D42,D24=D43,D24=D44,D24=D45,D24=D46,D24=D47,D24=D48,D24=D49,D24=D50,D24=D51,D24=D52,D24=D53,D24=D54,D24=D55,D24=D56,D24=D57,D24=D58,D24=D59,D24=D70,D24=D71,D24=D72,D24=D73,D24=D74,D24=D75,D24=D76,D24=D77,D24=D78,D24=D79,D24=D80,D24=D81,D24=D82,D24=D83,D24=D84,D24=D85,D24=D86,D24=D87,D24=D88,D24=O11,D24=O12,D24=O13,D24=O14,D24=O15,D24=O16,D24=O17,D24=O18,D24=O19,D24=O20,D24=O21,D24=O22,D24=O23,D24=O24,D24=O25,D24=O26,D24=O27,D24=O28,D24=O29,D24=O41,D24=O42,D24=O43,D24=O44,D24=O45,D24=O46,D24=O47,D24=O48,D24=O49,D24=O50,D24=O51,D24=O52,D24=O53,D24=O54,D24=O55,D24=O56,D24=O57,D24=O58,D24=O59,D24=O70,D24=O71,D24=O72,D24=O73,D24=O74,D24=O75,D24=O76,D24=O77,D24=O78,D24=O79,D24=O80,D24=O81,D24=O82,D24=O83,D24=O84,D24=O85,D24=O86,D24=O87,D24=O88,D24=Z11,D24=Z12,D24=Z13,D24=Z14,D24=Z15,D24=Z16,D24=Z17,D24=Z18,D24=Z19,D24=Z20,D24=Z21,D24=Z22,D24=Z23,D24=Z24,D24=Z25,D24=Z26,D24=Z27,D24=Z28,D24=Z29,D24=Z41,D24=Z42,D24=Z43,D24=Z44,D24=Z45,D24=Z46,D24=Z47,D24=Z48,D24=Z49,D24=Z50,D24=Z51,D24=Z52,D24=Z53,D24=Z54,D24=Z55,D24=Z56,D24=Z57,D24=Z58,D24=Z59,D24=Z70,D24=Z71,D24=Z72,D24=Z73,D24=Z74,D24=Z75,D24=Z76,D24=Z77,D24=Z78,D24=Z79,D24=Z80,D24=Z81,D24=Z82,D24=Z83,D24=Z84,D24=Z85,D24=Z86,D24=Z87,D24=Z88)),"Fehler",0)</f>
        <v>0</v>
      </c>
      <c r="L24" s="11">
        <v>0.60416666666666663</v>
      </c>
      <c r="M24" s="12">
        <v>0.625</v>
      </c>
      <c r="N24" s="6"/>
      <c r="O24" s="15"/>
      <c r="P24" s="16"/>
      <c r="Q24" s="16"/>
      <c r="R24" s="15"/>
      <c r="S24" s="16"/>
      <c r="T24" s="16"/>
      <c r="U24" s="16"/>
      <c r="V24">
        <f>IF(AND(O24&lt;&gt;"",OR(O24=$O$25,O24=$O$26,O24=$O$27,O24=$O$28,O24=$O$29,O24=$O$41,O24=$O$42,O24=$O$43,O24=$O$44,O24=$O$45,O24=$O$46,O24=$O$47,O24=$O$48,O24=$O$49,O24=$O$50,O24=$O$51,O24=$O$52,O24=$O$53,O24=$O$54,O24=$O$55,O24=$O$56,O24=$O$57,O24=$O$58,O24=$O$59,O24=$O$70,O24=$O$71,O24=$O$72,O24=$O$73,O24=$O$74,O24=$O$75,O24=$O$76,O24=$O$77,O24=$O$78,O24=$O$79,O24=$O$80,O24=$O$81,O24=$O$82,O24=$O$83,O24=$O$84,O24=$O$85,O24=$O$86,O24=$O$87,O24=$O$88,O24=$Z$11,O24=$Z$12,O24=$Z$13,O24=$Z$14,O24=$Z$15,O24=$Z$16,O24=$Z$17,O24=$Z$18,O24=$Z$19,O24=$Z$20,O24=$Z$21,O24=$Z$22,O24=$Z$23,O24=$Z$24,O24=$Z$25,O24=$Z$26,O24=$Z$27,O24=$Z$28,O24=$Z$29,O24=$Z$41,O24=$Z$42,O24=$Z$43,O24=$Z$44,O24=$Z$45,O24=$Z$46,O24=$Z$47,O24=$Z$48,O24=$Z$49,O24=$Z$50,O24=$Z$51,O24=$Z$52,O24=$Z$53,O24=$Z$54,O24=$Z$55,O24=$Z$56,O24=$Z$57,O24=$Z$58,O24=$Z$59,O24=$Z$70,O24=$Z$71,O24=$Z$72,O24=$Z$73,O24=$Z$74,O24=$Z$75,O24=$Z$76,O24=$Z$77,O24=$Z$78,O24=$Z$79,O24=$Z$80,O24=$Z$81,O24=$Z$82,O24=$Z$83,O24=$Z$84,O24=$Z$85,O24=$Z$86,O24=$Z$87,O24=$Z$88)),"Fehler",0)</f>
        <v>0</v>
      </c>
      <c r="W24" s="11">
        <v>0.60416666666666663</v>
      </c>
      <c r="X24" s="12">
        <v>0.625</v>
      </c>
      <c r="Y24" s="6"/>
      <c r="Z24" s="15"/>
      <c r="AA24" s="16"/>
      <c r="AB24" s="16"/>
      <c r="AC24" s="15"/>
      <c r="AD24" s="16"/>
      <c r="AE24" s="16"/>
      <c r="AF24" s="16"/>
      <c r="AG24">
        <f>IF(AND(Z24&lt;&gt;"",OR(Z24=$Z$25,Z24=$Z$26,Z24=$Z$27,Z24=$Z$28,Z24=$Z$29,Z24=$Z$41,Z24=$Z$42,Z24=$Z$43,Z24=$Z$44,Z24=$Z$45,Z24=$Z$46,Z24=$Z$47,Z24=$Z$48,Z24=$Z$49,Z24=$Z$50,Z24=$Z$51,Z24=$Z$52,Z24=$Z$53,Z24=$Z$54,Z24=$Z$55,Z24=$Z$56,Z24=$Z$57,Z24=$Z$58,Z24=$Z$59,Z24=$Z$70,Z24=$Z$71,Z24=$Z$72,Z24=$Z$73,Z24=$Z$74,Z24=$Z$75,Z24=$Z$76,Z24=$Z$77,Z24=$Z$78,Z24=$Z$79,Z24=$Z$80,Z24=$Z$81,Z24=$Z$82,Z24=$Z$83,Z24=$Z$84,Z24=$Z$85,Z24=$Z$86,Z24=$Z$87,Z24=$Z$88)),"Fehler",0)</f>
        <v>0</v>
      </c>
      <c r="AH24" s="13"/>
    </row>
    <row r="25" spans="1:34" ht="15.75" x14ac:dyDescent="0.25">
      <c r="A25" s="11">
        <v>0.625</v>
      </c>
      <c r="B25" s="12">
        <v>0.64583333333333337</v>
      </c>
      <c r="C25" s="6"/>
      <c r="D25" s="9"/>
      <c r="E25" s="16"/>
      <c r="F25" s="16"/>
      <c r="G25" s="9"/>
      <c r="H25" s="16"/>
      <c r="I25" s="9"/>
      <c r="J25" s="16"/>
      <c r="K25">
        <f>IF(AND(D25&lt;&gt;"",OR(D25=D26,D25=D27,D25=D28,D25=D29,D25=D41,D25=D42,D25=D43,D25=D44,D25=D45,D25=D46,D25=D47,D25=D48,D25=D49,D25=D50,D25=D51,D25=D52,D25=D53,D25=D54,D25=D55,D25=D56,D25=D57,D25=D58,D25=D59,D25=D70,D25=D71,D25=D72,D25=D73,D25=D74,D25=D75,D25=D76,D25=D77,D25=D78,D25=D79,D25=D80,D25=D81,D25=D82,D25=D83,D25=D84,D25=D85,D25=D86,D25=D87,D25=D88,D25=O11,D25=O12,D25=O13,D25=O14,D25=O15,D25=O16,D25=O17,D25=O18,D25=O19,D25=O20,D25=O21,D25=O22,D25=O23,D25=O24,D25=O25,D25=O26,D25=O27,D25=O28,D25=O29,D25=O41,D25=O42,D25=O43,D25=O44,D25=O45,D25=O46,D25=O47,D25=O48,D25=O49,D25=O50,D25=O51,D25=O52,D25=O53,D25=O54,D25=O55,D25=O56,D25=O57,D25=O58,D25=O59,D25=O70,D25=O71,D25=O72,D25=O73,D25=O74,D25=O75,D25=O76,D25=O77,D25=O78,D25=O79,D25=O80,D25=O81,D25=O82,D25=O83,D25=O84,D25=O85,D25=O86,D25=O87,D25=O88,D25=Z11,D25=Z12,D25=Z13,D25=Z14,D25=Z15,D25=Z16,D25=Z17,D25=Z18,D25=Z19,D25=Z20,D25=Z21,D25=Z22,D25=Z23,D25=Z24,D25=Z25,D25=Z26,D25=Z27,D25=Z28,D25=Z29,D25=Z41,D25=Z42,D25=Z43,D25=Z44,D25=Z45,D25=Z46,D25=Z47,D25=Z48,D25=Z49,D25=Z50,D25=Z51,D25=Z52,D25=Z53,D25=Z54,D25=Z55,D25=Z56,D25=Z57,D25=Z58,D25=Z59,D25=Z70,D25=Z71,D25=Z72,D25=Z73,D25=Z74,D25=Z75,D25=Z76,D25=Z77,D25=Z78,D25=Z79,D25=Z80,D25=Z81,D25=Z82,D25=Z83,D25=Z84,D25=Z85,D25=Z86,D25=Z87,D25=Z88)),"Fehler",0)</f>
        <v>0</v>
      </c>
      <c r="L25" s="11">
        <v>0.625</v>
      </c>
      <c r="M25" s="12">
        <v>0.64583333333333337</v>
      </c>
      <c r="N25" s="6"/>
      <c r="O25" s="15"/>
      <c r="P25" s="16"/>
      <c r="Q25" s="16"/>
      <c r="R25" s="15"/>
      <c r="S25" s="16"/>
      <c r="T25" s="15"/>
      <c r="U25" s="29"/>
      <c r="V25">
        <f>IF(AND(O25&lt;&gt;"",OR(O25=$O$26,O25=$O$27,O25=$O$28,O25=$O$29,O25=$O$41,O25=$O$42,O25=$O$43,O25=$O$44,O25=$O$45,O25=$O$46,O25=$O$47,O25=$O$48,O25=$O$49,O25=$O$50,O25=$O$51,O25=$O$52,O25=$O$53,O25=$O$54,O25=$O$55,O25=$O$56,O25=$O$57,O25=$O$58,O25=$O$59,O25=$O$70,O25=$O$71,O25=$O$72,O25=$O$73,O25=$O$74,O25=$O$75,O25=$O$76,O25=$O$77,O25=$O$78,O25=$O$79,O25=$O$80,O25=$O$81,O25=$O$82,O25=$O$83,O25=$O$84,O25=$O$85,O25=$O$86,O25=$O$87,O25=$O$88,O25=$Z$11,O25=$Z$12,O25=$Z$13,O25=$Z$14,O25=$Z$15,O25=$Z$16,O25=$Z$17,O25=$Z$18,O25=$Z$19,O25=$Z$20,O25=$Z$21,O25=$Z$22,O25=$Z$23,O25=$Z$24,O25=$Z$25,O25=$Z$26,O25=$Z$27,O25=$Z$28,O25=$Z$29,O25=$Z$41,O25=$Z$42,O25=$Z$43,O25=$Z$44,O25=$Z$45,O25=$Z$46,O25=$Z$47,O25=$Z$48,O25=$Z$49,O25=$Z$50,O25=$Z$51,O25=$Z$52,O25=$Z$53,O25=$Z$54,O25=$Z$55,O25=$Z$56,O25=$Z$57,O25=$Z$58,O25=$Z$59,O25=$Z$70,O25=$Z$71,O25=$Z$72,O25=$Z$73,O25=$Z$74,O25=$Z$75,O25=$Z$76,O25=$Z$77,O25=$Z$78,O25=$Z$79,O25=$Z$80,O25=$Z$81,O25=$Z$82,O25=$Z$83,O25=$Z$84,O25=$Z$85,O25=$Z$86,O25=$Z$87,O25=$Z$88)),"Fehler",0)</f>
        <v>0</v>
      </c>
      <c r="W25" s="11"/>
      <c r="X25" s="12"/>
      <c r="Y25" s="6"/>
      <c r="Z25" s="15"/>
      <c r="AA25" s="16"/>
      <c r="AB25" s="16"/>
      <c r="AC25" s="15"/>
      <c r="AD25" s="16"/>
      <c r="AE25" s="16"/>
      <c r="AF25" s="16"/>
      <c r="AG25">
        <f>IF(AND(Z25&lt;&gt;"",OR(Z25=$Z$26,Z25=$Z$27,Z25=$Z$28,Z25=$Z$29,Z25=$Z$41,Z25=$Z$42,Z25=$Z$43,Z25=$Z$44,Z25=$Z$45,Z25=$Z$46,Z25=$Z$47,Z25=$Z$48,Z25=$Z$49,Z25=$Z$50,Z25=$Z$51,Z25=$Z$52,Z25=$Z$53,Z25=$Z$54,Z25=$Z$55,Z25=$Z$56,Z25=$Z$57,Z25=$Z$58,Z25=$Z$59,Z25=$Z$70,Z25=$Z$71,Z25=$Z$72,Z25=$Z$73,Z25=$Z$74,Z25=$Z$75,Z25=$Z$76,Z25=$Z$77,Z25=$Z$78,Z25=$Z$79,Z25=$Z$80,Z25=$Z$81,Z25=$Z$82,Z25=$Z$83,Z25=$Z$84,Z25=$Z$85,Z25=$Z$86,Z25=$Z$87,Z25=$Z$88)),"Fehler",0)</f>
        <v>0</v>
      </c>
      <c r="AH25" s="13"/>
    </row>
    <row r="26" spans="1:34" ht="15.75" x14ac:dyDescent="0.25">
      <c r="A26" s="11">
        <v>0.64583333333333337</v>
      </c>
      <c r="B26" s="12">
        <v>0.66666666666666663</v>
      </c>
      <c r="C26" s="6"/>
      <c r="D26" s="15"/>
      <c r="E26" s="16"/>
      <c r="F26" s="16"/>
      <c r="G26" s="15"/>
      <c r="H26" s="16"/>
      <c r="I26" s="16"/>
      <c r="J26" s="16"/>
      <c r="K26">
        <f>IF(AND(D26&lt;&gt;"",OR(D26=D27,D26=D28,D26=D29,D26=D41,D26=D42,D26=D43,D26=D44,D26=D45,D26=D46,D26=D47,D26=D48,D26=D49,D26=D50,D26=D51,D26=D52,D26=D53,D26=D54,D26=D55,D26=D56,D26=D57,D26=D58,D26=D59,D26=D70,D26=D71,D26=D72,D26=D73,D26=D74,D26=D75,D26=D76,D26=D77,D26=D78,D26=D79,D26=D80,D26=D81,D26=D82,D26=D83,D26=D84,D26=D85,D26=D86,D26=D87,D26=D88,D26=O11,D26=O12,D26=O13,D26=O14,D26=O15,D26=O16,D26=O17,D26=O18,D26=O19,D26=O20,D26=O21,D26=O22,D26=O23,D26=O24,D26=O25,D26=O26,D26=O27,D26=O28,D26=O29,D26=O41,D26=O42,D26=O43,D26=O44,D26=O45,D26=O46,D26=O47,D26=O48,D26=O49,D26=O50,D26=O51,D26=O52,D26=O53,D26=O54,D26=O55,D26=O56,D26=O57,D26=O58,D26=O59,D26=O70,D26=O71,D26=O72,D26=O73,D26=O74,D26=O75,D26=O76,D26=O77,D26=O78,D26=O79,D26=O80,D26=O81,D26=O82,D26=O83,D26=O84,D26=O85,D26=O86,D26=O87,D26=O88,D26=Z11,D26=Z12,D26=Z13,D26=Z14,D26=Z15,D26=Z16,D26=Z17,D26=Z18,D26=Z19,D26=Z20,D26=Z21,D26=Z22,D26=Z23,D26=Z24,D26=Z25,D26=Z26,D26=Z27,D26=Z28,D26=Z29,D26=Z41,D26=Z42,D26=Z43,D26=Z44,D26=Z45,D26=Z46,D26=Z47,D26=Z48,D26=Z49,D26=Z50,D26=Z51,D26=Z52,D26=Z53,D26=Z54,D26=Z55,D26=Z56,D26=Z57,D26=Z58,D26=Z59,D26=Z70,D26=Z71,D26=Z72,D26=Z73,D26=Z74,D26=Z75,D26=Z76,D26=Z77,D26=Z78,D26=Z79,D26=Z80,D26=Z81,D26=Z82,D26=Z83,D26=Z84,D26=Z85,D26=Z86,D26=Z87,D26=Z88)),"Fehler",0)</f>
        <v>0</v>
      </c>
      <c r="L26" s="11">
        <v>0.64583333333333337</v>
      </c>
      <c r="M26" s="12">
        <v>0.66666666666666663</v>
      </c>
      <c r="N26" s="6"/>
      <c r="O26" s="15"/>
      <c r="P26" s="16"/>
      <c r="Q26" s="16"/>
      <c r="R26" s="15"/>
      <c r="S26" s="16"/>
      <c r="T26" s="15"/>
      <c r="U26" s="29"/>
      <c r="V26">
        <f>IF(AND(O26&lt;&gt;"",OR(O26=$O$27,O26=$O$28,O26=$O$29,O26=$O$41,O26=$O$42,O26=$O$43,O26=$O$44,O26=$O$45,O26=$O$46,O26=$O$47,O26=$O$48,O26=$O$49,O26=$O$50,O26=$O$51,O26=$O$52,O26=$O$53,O26=$O$54,O26=$O$55,O26=$O$56,O26=$O$57,O26=$O$58,O26=$O$59,O26=$O$70,O26=$O$71,O26=$O$72,O26=$O$73,O26=$O$74,O26=$O$75,O26=$O$76,O26=$O$77,O26=$O$78,O26=$O$79,O26=$O$80,O26=$O$81,O26=$O$82,O26=$O$83,O26=$O$84,O26=$O$85,O26=$O$86,O26=$O$87,O26=$O$88,O26=$Z$11,O26=$Z$12,O26=$Z$13,O26=$Z$14,O26=$Z$15,O26=$Z$16,O26=$Z$17,O26=$Z$18,O26=$Z$19,O26=$Z$20,O26=$Z$21,O26=$Z$22,O26=$Z$23,O26=$Z$24,O26=$Z$25,O26=$Z$26,O26=$Z$27,O26=$Z$28,O26=$Z$29,O26=$Z$41,O26=$Z$42,O26=$Z$43,O26=$Z$44,O26=$Z$45,O26=$Z$46,O26=$Z$47,O26=$Z$48,O26=$Z$49,O26=$Z$50,O26=$Z$51,O26=$Z$52,O26=$Z$53,O26=$Z$54,O26=$Z$55,O26=$Z$56,O26=$Z$57,O26=$Z$58,O26=$Z$59,O26=$Z$70,O26=$Z$71,O26=$Z$72,O26=$Z$73,O26=$Z$74,O26=$Z$75,O26=$Z$76,O26=$Z$77,O26=$Z$78,O26=$Z$79,O26=$Z$80,O26=$Z$81,O26=$Z$82,O26=$Z$83,O26=$Z$84,O26=$Z$85,O26=$Z$86,O26=$Z$87,O26=$Z$88)),"Fehler",0)</f>
        <v>0</v>
      </c>
      <c r="W26" s="11">
        <v>0.64583333333333337</v>
      </c>
      <c r="X26" s="12">
        <v>0.66666666666666663</v>
      </c>
      <c r="Y26" s="16"/>
      <c r="Z26" s="15"/>
      <c r="AA26" s="16"/>
      <c r="AB26" s="16"/>
      <c r="AC26" s="15"/>
      <c r="AD26" s="16"/>
      <c r="AE26" s="16"/>
      <c r="AF26" s="16"/>
      <c r="AG26">
        <f>IF(AND(Z26&lt;&gt;"",OR(Z26=$Z$27,Z26=$Z$28,Z26=$Z$29,Z26=$Z$41,Z26=$Z$42,Z26=$Z$43,Z26=$Z$44,Z26=$Z$45,Z26=$Z$46,Z26=$Z$47,Z26=$Z$48,Z26=$Z$49,Z26=$Z$50,Z26=$Z$51,Z26=$Z$52,Z26=$Z$53,Z26=$Z$54,Z26=$Z$55,Z26=$Z$56,Z26=$Z$57,Z26=$Z$58,Z26=$Z$59,Z26=$Z$70,Z26=$Z$71,Z26=$Z$72,Z26=$Z$73,Z26=$Z$74,Z26=$Z$75,Z26=$Z$76,Z26=$Z$77,Z26=$Z$78,Z26=$Z$79,Z26=$Z$80,Z26=$Z$81,Z26=$Z$82,Z26=$Z$83,Z26=$Z$84,Z26=$Z$85,Z26=$Z$86,Z26=$Z$87,Z26=$Z$88)),"Fehler",0)</f>
        <v>0</v>
      </c>
      <c r="AH26" s="13"/>
    </row>
    <row r="27" spans="1:34" ht="15.75" x14ac:dyDescent="0.25">
      <c r="A27" s="11">
        <v>0.66666666666666663</v>
      </c>
      <c r="B27" s="12">
        <v>0.6875</v>
      </c>
      <c r="C27" s="6"/>
      <c r="D27" s="15"/>
      <c r="E27" s="16"/>
      <c r="F27" s="16"/>
      <c r="G27" s="15"/>
      <c r="H27" s="16"/>
      <c r="I27" s="16"/>
      <c r="J27" s="16"/>
      <c r="K27">
        <f>IF(AND(D27&lt;&gt;"",OR(D27=D28,D27=D29,D27=D41,D27=D42,D27=D43,D27=D44,D27=D45,D27=D46,D27=D47,D27=D48,D27=D49,D27=D50,D27=D51,D27=D52,D27=D53,D27=D54,D27=D55,D27=D56,D27=D57,D27=D58,D27=D59,D27=D70,D27=D71,D27=D72,D27=D73,D27=D74,D27=D75,D27=D76,D27=D77,D27=D78,D27=D79,D27=D80,D27=D81,D27=D82,D27=D83,D27=D84,D27=D85,D27=D86,D27=D87,D27=D88,D27=O11,D27=O12,D27=O13,D27=O14,D27=O15,D27=O16,D27=O17,D27=O18,D27=O19,D27=O20,D27=O21,D27=O22,D27=O23,D27=O24,D27=O25,D27=O26,D27=O27,D27=O28,D27=O29,D27=O41,D27=O42,D27=O43,D27=O44,D27=O45,D27=O46,D27=O47,D27=O48,D27=O49,D27=O50,D27=O51,D27=O52,D27=O53,D27=O54,D27=O55,D27=O56,D27=O57,D27=O58,D27=O59,D27=O70,D27=O71,D27=O72,D27=O73,D27=O74,D27=O75,D27=O76,D27=O77,D27=O78,D27=O79,D27=O80,D27=O81,D27=O82,D27=O83,D27=O84,D27=O85,D27=O86,D27=O87,D27=O88,D27=Z11,D27=Z12,D27=Z13,D27=Z14,D27=Z15,D27=Z16,D27=Z17,D27=Z18,D27=Z19,D27=Z20,D27=Z21,D27=Z22,D27=Z23,D27=Z24,D27=Z25,D27=Z26,D27=Z27,D27=Z28,D27=Z29,D27=Z41,D27=Z42,D27=Z43,D27=Z44,D27=Z45,D27=Z46,D27=Z47,D27=Z48,D27=Z49,D27=Z50,D27=Z51,D27=Z52,D27=Z53,D27=Z54,D27=Z55,D27=Z56,D27=Z57,D27=Z58,D27=Z59,D27=Z70,D27=Z71,D27=Z72,D27=Z73,D27=Z74,D27=Z75,D27=Z76,D27=Z77,D27=Z78,D27=Z79,D27=Z80,D27=Z81,D27=Z82,D27=Z83,D27=Z84,D27=Z85,D27=Z86,D27=Z87,D27=Z88)),"Fehler",0)</f>
        <v>0</v>
      </c>
      <c r="L27" s="11">
        <v>0.66666666666666663</v>
      </c>
      <c r="M27" s="12">
        <v>0.6875</v>
      </c>
      <c r="N27" s="6"/>
      <c r="O27" s="9"/>
      <c r="P27" s="16"/>
      <c r="Q27" s="16"/>
      <c r="R27" s="9"/>
      <c r="S27" s="16"/>
      <c r="T27" s="9"/>
      <c r="U27" s="29"/>
      <c r="V27">
        <f>IF(AND(O27&lt;&gt;"",OR(O27=$O$28,O27=$O$29,O27=$O$41,O27=$O$42,O27=$O$43,O27=$O$44,O27=$O$45,O27=$O$46,O27=$O$47,O27=$O$48,O27=$O$49,O27=$O$50,O27=$O$51,O27=$O$52,O27=$O$53,O27=$O$54,O27=$O$55,O27=$O$56,O27=$O$57,O27=$O$58,O27=$O$59,O27=$O$70,O27=$O$71,O27=$O$72,O27=$O$73,O27=$O$74,O27=$O$75,O27=$O$76,O27=$O$77,O27=$O$78,O27=$O$79,O27=$O$80,O27=$O$81,O27=$O$82,O27=$O$83,O27=$O$84,O27=$O$85,O27=$O$86,O27=$O$87,O27=$O$88,O27=$Z$11,O27=$Z$12,O27=$Z$13,O27=$Z$14,O27=$Z$15,O27=$Z$16,O27=$Z$17,O27=$Z$18,O27=$Z$19,O27=$Z$20,O27=$Z$21,O27=$Z$22,O27=$Z$23,O27=$Z$24,O27=$Z$25,O27=$Z$26,O27=$Z$27,O27=$Z$28,O27=$Z$29,O27=$Z$41,O27=$Z$42,O27=$Z$43,O27=$Z$44,O27=$Z$45,O27=$Z$46,O27=$Z$47,O27=$Z$48,O27=$Z$49,O27=$Z$50,O27=$Z$51,O27=$Z$52,O27=$Z$53,O27=$Z$54,O27=$Z$55,O27=$Z$56,O27=$Z$57,O27=$Z$58,O27=$Z$59,O27=$Z$70,O27=$Z$71,O27=$Z$72,O27=$Z$73,O27=$Z$74,O27=$Z$75,O27=$Z$76,O27=$Z$77,O27=$Z$78,O27=$Z$79,O27=$Z$80,O27=$Z$81,O27=$Z$82,O27=$Z$83,O27=$Z$84,O27=$Z$85,O27=$Z$86,O27=$Z$87,O27=$Z$88)),"Fehler",0)</f>
        <v>0</v>
      </c>
      <c r="W27" s="11">
        <v>0.66666666666666663</v>
      </c>
      <c r="X27" s="12">
        <v>0.6875</v>
      </c>
      <c r="Y27" s="16"/>
      <c r="Z27" s="15"/>
      <c r="AA27" s="16"/>
      <c r="AB27" s="16"/>
      <c r="AC27" s="15"/>
      <c r="AD27" s="16"/>
      <c r="AE27" s="16"/>
      <c r="AF27" s="16"/>
      <c r="AG27">
        <f>IF(AND(Z27&lt;&gt;"",OR(Z27=$Z$28,Z27=$Z$29,Z27=$Z$41,Z27=$Z$42,Z27=$Z$43,Z27=$Z$44,Z27=$Z$45,Z27=$Z$46,Z27=$Z$47,Z27=$Z$48,Z27=$Z$49,Z27=$Z$50,Z27=$Z$51,Z27=$Z$52,Z27=$Z$53,Z27=$Z$54,Z27=$Z$55,Z27=$Z$56,Z27=$Z$57,Z27=$Z$58,Z27=$Z$59,Z27=$Z$70,Z27=$Z$71,Z27=$Z$72,Z27=$Z$73,Z27=$Z$74,Z27=$Z$75,Z27=$Z$76,Z27=$Z$77,Z27=$Z$78,Z27=$Z$79,Z27=$Z$80,Z27=$Z$81,Z27=$Z$82,Z27=$Z$83,Z27=$Z$84,Z27=$Z$85,Z27=$Z$86,Z27=$Z$87,Z27=$Z$88)),"Fehler",0)</f>
        <v>0</v>
      </c>
      <c r="AH27" s="13"/>
    </row>
    <row r="28" spans="1:34" ht="15.75" x14ac:dyDescent="0.25">
      <c r="A28" s="11">
        <v>0.6875</v>
      </c>
      <c r="B28" s="12">
        <v>0.70833333333333337</v>
      </c>
      <c r="C28" s="6"/>
      <c r="D28" s="15"/>
      <c r="E28" s="16"/>
      <c r="F28" s="16"/>
      <c r="G28" s="15"/>
      <c r="H28" s="16"/>
      <c r="I28" s="16"/>
      <c r="J28" s="29"/>
      <c r="K28">
        <f>IF(AND(D28&lt;&gt;"",OR(D28=D29,D28=D41,D28=D42,D28=D43,D28=D44,D28=D45,D28=D46,D28=D47,D28=D48,D28=D49,D28=D50,D28=D51,D28=D52,D28=D53,D28=D54,D28=D55,D28=D56,D28=D57,D28=D58,D28=D59,D28=D70,D28=D71,D28=D72,D28=D73,D28=D74,D28=D75,D28=D76,D28=D77,D28=D78,D28=D79,D28=D80,D28=D81,D28=D82,D28=D83,D28=D84,D28=D85,D28=D86,D28=D87,D28=D88,D28=O11,D28=O12,D28=O13,D28=O14,D28=O15,D28=O16,D28=O17,D28=O18,D28=O19,D28=O20,D28=O21,D28=O22,D28=O23,D28=O24,D28=O25,D28=O26,D28=O27,D28=O28,D28=O29,D28=O41,D28=O42,D28=O43,D28=O44,D28=O45,D28=O46,D28=O47,D28=O48,D28=O49,D28=O50,D28=O51,D28=O52,D28=O53,D28=O54,D28=O55,D28=O56,D28=O57,D28=O58,D28=O59,D28=O70,D28=O71,D28=O72,D28=O73,D28=O74,D28=O75,D28=O76,D28=O77,D28=O78,D28=O79,D28=O80,D28=O81,D28=O82,D28=O83,D28=O84,D28=O85,D28=O86,D28=O87,D28=O88,D28=Z11,D28=Z12,D28=Z13,D28=Z14,D28=Z15,D28=Z16,D28=Z17,D28=Z18,D28=Z19,D28=Z20,D28=Z21,D28=Z22,D28=Z23,D28=Z24,D28=Z25,D28=Z26,D28=Z27,D28=Z28,D28=Z29,D28=Z41,D28=Z42,D28=Z43,D28=Z44,D28=Z45,D28=Z46,D28=Z47,D28=Z48,D28=Z49,D28=Z50,D28=Z51,D28=Z52,D28=Z53,D28=Z54,D28=Z55,D28=Z56,D28=Z57,D28=Z58,D28=Z59,D28=Z70,D28=Z71,D28=Z72,D28=Z73,D28=Z74,D28=Z75,D28=Z76,D28=Z77,D28=Z78,D28=Z79,D28=Z80,D28=Z81,D28=Z82,D28=Z83,D28=Z84,D28=Z85,D28=Z86,D28=Z87,D28=Z88)),"Fehler",0)</f>
        <v>0</v>
      </c>
      <c r="L28" s="11">
        <v>0.6875</v>
      </c>
      <c r="M28" s="12">
        <v>0.70833333333333337</v>
      </c>
      <c r="N28" s="16"/>
      <c r="O28" s="15"/>
      <c r="P28" s="16"/>
      <c r="Q28" s="16"/>
      <c r="R28" s="15"/>
      <c r="S28" s="16"/>
      <c r="T28" s="16"/>
      <c r="U28" s="16"/>
      <c r="V28">
        <f>IF(AND(O28&lt;&gt;"",OR(O28=$O$29,O28=$O$41,O28=$O$42,O28=$O$43,O28=$O$44,O28=$O$45,O28=$O$46,O28=$O$47,O28=$O$48,O28=$O$49,O28=$O$50,O28=$O$51,O28=$O$52,O28=$O$53,O28=$O$54,O28=$O$55,O28=$O$56,O28=$O$57,O28=$O$58,O28=$O$59,O28=$O$70,O28=$O$71,O28=$O$72,O28=$O$73,O28=$O$74,O28=$O$75,O28=$O$76,O28=$O$77,O28=$O$78,O28=$O$79,O28=$O$80,O28=$O$81,O28=$O$82,O28=$O$83,O28=$O$84,O28=$O$85,O28=$O$86,O28=$O$87,O28=$O$88,O28=$Z$11,O28=$Z$12,O28=$Z$13,O28=$Z$14,O28=$Z$15,O28=$Z$16,O28=$Z$17,O28=$Z$18,O28=$Z$19,O28=$Z$20,O28=$Z$21,O28=$Z$22,O28=$Z$23,O28=$Z$24,O28=$Z$25,O28=$Z$26,O28=$Z$27,O28=$Z$28,O28=$Z$29,O28=$Z$41,O28=$Z$42,O28=$Z$43,O28=$Z$44,O28=$Z$45,O28=$Z$46,O28=$Z$47,O28=$Z$48,O28=$Z$49,O28=$Z$50,O28=$Z$51,O28=$Z$52,O28=$Z$53,O28=$Z$54,O28=$Z$55,O28=$Z$56,O28=$Z$57,O28=$Z$58,O28=$Z$59,O28=$Z$70,O28=$Z$71,O28=$Z$72,O28=$Z$73,O28=$Z$74,O28=$Z$75,O28=$Z$76,O28=$Z$77,O28=$Z$78,O28=$Z$79,O28=$Z$80,O28=$Z$81,O28=$Z$82,O28=$Z$83,O28=$Z$84,O28=$Z$85,O28=$Z$86,O28=$Z$87,O28=$Z$88)),"Fehler",0)</f>
        <v>0</v>
      </c>
      <c r="W28" s="11">
        <v>0.6875</v>
      </c>
      <c r="X28" s="12">
        <v>0.70833333333333337</v>
      </c>
      <c r="Y28" s="16"/>
      <c r="Z28" s="15"/>
      <c r="AA28" s="16"/>
      <c r="AB28" s="16"/>
      <c r="AC28" s="15"/>
      <c r="AD28" s="16"/>
      <c r="AE28" s="16"/>
      <c r="AF28" s="16"/>
      <c r="AG28">
        <f>IF(AND(Z28&lt;&gt;"",OR(Z28=$Z$29,Z28=$Z$41,Z28=$Z$42,Z28=$Z$43,Z28=$Z$44,Z28=$Z$45,Z28=$Z$46,Z28=$Z$47,Z28=$Z$48,Z28=$Z$49,Z28=$Z$50,Z28=$Z$51,Z28=$Z$52,Z28=$Z$53,Z28=$Z$54,Z28=$Z$55,Z28=$Z$56,Z28=$Z$57,Z28=$Z$58,Z28=$Z$59,Z28=$Z$70,Z28=$Z$71,Z28=$Z$72,Z28=$Z$73,Z28=$Z$74,Z28=$Z$75,Z28=$Z$76,Z28=$Z$77,Z28=$Z$78,Z28=$Z$79,Z28=$Z$80,Z28=$Z$81,Z28=$Z$82,Z28=$Z$83,Z28=$Z$84,Z28=$Z$85,Z28=$Z$86,Z28=$Z$87,Z28=$Z$88)),"Fehler",0)</f>
        <v>0</v>
      </c>
      <c r="AH28" s="13"/>
    </row>
    <row r="29" spans="1:34" ht="15.75" x14ac:dyDescent="0.25">
      <c r="A29" s="11"/>
      <c r="B29" s="12"/>
      <c r="C29" s="16"/>
      <c r="D29" s="15"/>
      <c r="E29" s="15"/>
      <c r="F29" s="15"/>
      <c r="G29" s="15"/>
      <c r="H29" s="15"/>
      <c r="I29" s="16"/>
      <c r="J29" s="16"/>
      <c r="K29">
        <f>IF(AND(D29&lt;&gt;"",OR(D29=D41,D29=D42,D29=D43,D29=D44,D29=D45,D29=D46,D29=D47,D29=D48,D29=D49,D29=D50,D29=D51,D29=D52,D29=D53,D29=D54,D29=D55,D29=D56,D29=D57,D29=D58,D29=D59,D29=D70,D29=D71,D29=D72,D29=D73,D29=D74,D29=D75,D29=D76,D29=D77,D29=D78,D29=D79,D29=D80,D29=D81,D29=D82,D29=D83,D29=D84,D29=D85,D29=D86,D29=D87,D29=D88,D29=O11,D29=O12,D29=O13,D29=O14,D29=O15,D29=O16,D29=O17,D29=O18,D29=O19,D29=O20,D29=O21,D29=O22,D29=O23,D29=O24,D29=O25,D29=O26,D29=O27,D29=O28,D29=O29,D29=O41,D29=O42,D29=O43,D29=O44,D29=O45,D29=O46,D29=O47,D29=O48,D29=O49,D29=O50,D29=O51,D29=O52,D29=O53,D29=O54,D29=O55,D29=O56,D29=O57,D29=O58,D29=O59,D29=O70,D29=O71,D29=O72,D29=O73,D29=O74,D29=O75,D29=O76,D29=O77,D29=O78,D29=O79,D29=O80,D29=O81,D29=O82,D29=O83,D29=O84,D29=O85,D29=O86,D29=O87,D29=O88,D29=Z11,D29=Z12,D29=Z13,D29=Z14,D29=Z15,D29=Z16,D29=Z17,D29=Z18,D29=Z19,D29=Z20,D29=Z21,D29=Z22,D29=Z23,D29=Z24,D29=Z25,D29=Z26,D29=Z27,D29=Z28,D29=Z29,D29=Z41,D29=Z42,D29=Z43,D29=Z44,D29=Z45,D29=Z46,D29=Z47,D29=Z48,D29=Z49,D29=Z50,D29=Z51,D29=Z52,D29=Z53,D29=Z54,D29=Z55,D29=Z56,D29=Z57,D29=Z58,D29=Z59,D29=Z70,D29=Z71,D29=Z72,D29=Z73,D29=Z74,D29=Z75,D29=Z76,D29=Z77,D29=Z78,D29=Z79,D29=Z80,D29=Z81,D29=Z82,D29=Z83,D29=Z84,D29=Z85,D29=Z86,D29=Z87,D29=Z88)),"Fehler",0)</f>
        <v>0</v>
      </c>
      <c r="L29" s="11">
        <v>0.70833333333333337</v>
      </c>
      <c r="M29" s="12">
        <v>0.72916666666666663</v>
      </c>
      <c r="N29" s="16"/>
      <c r="O29" s="15"/>
      <c r="P29" s="15"/>
      <c r="Q29" s="15"/>
      <c r="R29" s="15"/>
      <c r="S29" s="15"/>
      <c r="T29" s="16"/>
      <c r="U29" s="16"/>
      <c r="V29">
        <f>IF(AND(O29&lt;&gt;"",OR(O29=$O$41,O29=$O$42,O29=$O$43,O29=$O$44,O29=$O$45,O29=$O$46,O29=$O$47,O29=$O$48,O29=$O$49,O29=$O$50,O29=$O$51,O29=$O$52,O29=$O$53,O29=$O$54,O29=$O$55,O29=$O$56,O29=$O$57,O29=$O$58,O29=$O$59,O29=$O$70,O29=$O$71,O29=$O$72,O29=$O$73,O29=$O$74,O29=$O$75,O29=$O$76,O29=$O$77,O29=$O$78,O29=$O$79,O29=$O$80,O29=$O$81,O29=$O$82,O29=$O$83,O29=$O$84,O29=$O$85,O29=$O$86,O29=$O$87,O29=$O$88,O29=$Z$11,O29=$Z$12,O29=$Z$13,O29=$Z$14,O29=$Z$15,O29=$Z$16,O29=$Z$17,O29=$Z$18,O29=$Z$19,O29=$Z$20,O29=$Z$21,O29=$Z$22,O29=$Z$23,O29=$Z$24,O29=$Z$25,O29=$Z$26,O29=$Z$27,O29=$Z$28,O29=$Z$29,O29=$Z$41,O29=$Z$42,O29=$Z$43,O29=$Z$44,O29=$Z$45,O29=$Z$46,O29=$Z$47,O29=$Z$48,O29=$Z$49,O29=$Z$50,O29=$Z$51,O29=$Z$52,O29=$Z$53,O29=$Z$54,O29=$Z$55,O29=$Z$56,O29=$Z$57,O29=$Z$58,O29=$Z$59,O29=$Z$70,O29=$Z$71,O29=$Z$72,O29=$Z$73,O29=$Z$74,O29=$Z$75,O29=$Z$76,O29=$Z$77,O29=$Z$78,O29=$Z$79,O29=$Z$80,O29=$Z$81,O29=$Z$82,O29=$Z$83,O29=$Z$84,O29=$Z$85,O29=$Z$86,O29=$Z$87,O29=$Z$88)),"Fehler",0)</f>
        <v>0</v>
      </c>
      <c r="W29" s="11">
        <v>0.70833333333333337</v>
      </c>
      <c r="X29" s="12">
        <v>0.72916666666666663</v>
      </c>
      <c r="Y29" s="16"/>
      <c r="Z29" s="15"/>
      <c r="AA29" s="15"/>
      <c r="AB29" s="15"/>
      <c r="AC29" s="15"/>
      <c r="AD29" s="15"/>
      <c r="AE29" s="16"/>
      <c r="AF29" s="16"/>
      <c r="AG29">
        <f>IF(AND(Z29&lt;&gt;"",OR(Z29=$Z$41,Z29=$Z$42,Z29=$Z$43,Z29=$Z$44,Z29=$Z$45,Z29=$Z$46,Z29=$Z$47,Z29=$Z$48,Z29=$Z$49,Z29=$Z$50,Z29=$Z$51,Z29=$Z$52,Z29=$Z$53,Z29=$Z$54,Z29=$Z$55,Z29=$Z$56,Z29=$Z$57,Z29=$Z$58,Z29=$Z$59,Z29=$Z$70,Z29=$Z$71,Z29=$Z$72,Z29=$Z$73,Z29=$Z$74,Z29=$Z$75,Z29=$Z$76,Z29=$Z$77,Z29=$Z$78,Z29=$Z$79,Z29=$Z$80,Z29=$Z$81,Z29=$Z$82,Z29=$Z$83,Z29=$Z$84,Z29=$Z$85,Z29=$Z$86,Z29=$Z$87,Z29=$Z$88)),"Fehler",0)</f>
        <v>0</v>
      </c>
      <c r="AH29" s="13"/>
    </row>
    <row r="30" spans="1:3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H30" s="13"/>
    </row>
    <row r="31" spans="1:34" ht="26.25" customHeight="1" x14ac:dyDescent="0.3">
      <c r="A31" s="1" t="s">
        <v>15</v>
      </c>
      <c r="B31" s="1"/>
      <c r="C31" s="2"/>
      <c r="D31" s="22">
        <v>2020</v>
      </c>
      <c r="E31" s="3" t="s">
        <v>19</v>
      </c>
      <c r="F31" s="24"/>
      <c r="I31" s="3" t="s">
        <v>11</v>
      </c>
      <c r="L31" s="1" t="s">
        <v>15</v>
      </c>
      <c r="M31" s="1"/>
      <c r="N31" s="2"/>
      <c r="O31" s="22">
        <v>2020</v>
      </c>
      <c r="P31" s="3" t="s">
        <v>19</v>
      </c>
      <c r="Q31" s="24"/>
      <c r="T31" s="3" t="s">
        <v>11</v>
      </c>
      <c r="W31" s="1" t="s">
        <v>15</v>
      </c>
      <c r="X31" s="1"/>
      <c r="Y31" s="2"/>
      <c r="Z31" s="22">
        <v>2020</v>
      </c>
      <c r="AA31" s="3" t="s">
        <v>19</v>
      </c>
      <c r="AB31" s="24"/>
      <c r="AE31" s="3" t="s">
        <v>11</v>
      </c>
    </row>
    <row r="32" spans="1:34" x14ac:dyDescent="0.2">
      <c r="A32" s="21" t="s">
        <v>120</v>
      </c>
      <c r="C32" s="4"/>
      <c r="E32" s="4"/>
      <c r="F32" s="4"/>
      <c r="H32" s="4"/>
      <c r="L32" s="21" t="s">
        <v>120</v>
      </c>
      <c r="N32" s="4"/>
      <c r="P32" s="4"/>
      <c r="Q32" s="4"/>
      <c r="S32" s="4"/>
      <c r="Y32" s="4"/>
      <c r="AA32" s="4"/>
      <c r="AB32" s="4"/>
      <c r="AD32" s="4"/>
    </row>
    <row r="33" spans="1:35" ht="18" x14ac:dyDescent="0.25">
      <c r="A33" s="20" t="s">
        <v>13</v>
      </c>
      <c r="B33" s="1"/>
      <c r="C33" s="2"/>
      <c r="D33" s="1"/>
      <c r="E33" s="4"/>
      <c r="F33" s="4"/>
      <c r="H33" s="5" t="s">
        <v>16</v>
      </c>
      <c r="J33" s="23">
        <v>207</v>
      </c>
      <c r="L33" s="20" t="s">
        <v>13</v>
      </c>
      <c r="M33" s="1"/>
      <c r="N33" s="2"/>
      <c r="O33" s="1"/>
      <c r="P33" s="4"/>
      <c r="Q33" s="4"/>
      <c r="S33" s="5" t="s">
        <v>16</v>
      </c>
      <c r="U33" s="23">
        <v>205</v>
      </c>
      <c r="W33" s="20" t="s">
        <v>13</v>
      </c>
      <c r="X33" s="1"/>
      <c r="Y33" s="2"/>
      <c r="Z33" s="1"/>
      <c r="AA33" s="4"/>
      <c r="AB33" s="4"/>
      <c r="AD33" s="5" t="s">
        <v>16</v>
      </c>
      <c r="AF33" s="23"/>
    </row>
    <row r="34" spans="1:35" ht="15.75" x14ac:dyDescent="0.25">
      <c r="A34" s="20" t="s">
        <v>17</v>
      </c>
      <c r="C34" s="4"/>
      <c r="E34" s="4"/>
      <c r="F34" s="4"/>
      <c r="H34" s="5" t="s">
        <v>18</v>
      </c>
      <c r="J34" s="40" t="s">
        <v>188</v>
      </c>
      <c r="L34" s="20" t="s">
        <v>17</v>
      </c>
      <c r="N34" s="4"/>
      <c r="P34" s="4"/>
      <c r="Q34" s="4"/>
      <c r="S34" s="5" t="s">
        <v>18</v>
      </c>
      <c r="U34" s="23">
        <v>202</v>
      </c>
      <c r="W34" s="20" t="s">
        <v>17</v>
      </c>
      <c r="Y34" s="4"/>
      <c r="AA34" s="4"/>
      <c r="AB34" s="4"/>
      <c r="AD34" s="5" t="s">
        <v>18</v>
      </c>
      <c r="AF34" s="23">
        <v>202</v>
      </c>
    </row>
    <row r="35" spans="1:35" ht="15" x14ac:dyDescent="0.25">
      <c r="A35" s="39" t="s">
        <v>187</v>
      </c>
      <c r="C35" s="4"/>
      <c r="E35" s="4"/>
      <c r="F35" s="4"/>
      <c r="H35" s="4"/>
      <c r="I35" s="19"/>
      <c r="L35" s="39" t="s">
        <v>187</v>
      </c>
      <c r="N35" s="4"/>
      <c r="P35" s="4"/>
      <c r="Q35" s="4"/>
      <c r="S35" s="4"/>
      <c r="T35" s="19"/>
      <c r="W35" s="20"/>
      <c r="Y35" s="4"/>
      <c r="AA35" s="4"/>
      <c r="AB35" s="4"/>
      <c r="AD35" s="4"/>
      <c r="AE35" s="19"/>
    </row>
    <row r="36" spans="1:35" x14ac:dyDescent="0.2">
      <c r="A36" s="6" t="s">
        <v>0</v>
      </c>
      <c r="B36" s="6" t="s">
        <v>8</v>
      </c>
      <c r="C36" s="6" t="s">
        <v>0</v>
      </c>
      <c r="D36" s="6" t="s">
        <v>1</v>
      </c>
      <c r="E36" s="6" t="s">
        <v>2</v>
      </c>
      <c r="F36" s="6" t="s">
        <v>3</v>
      </c>
      <c r="G36" s="7" t="s">
        <v>4</v>
      </c>
      <c r="H36" s="6" t="s">
        <v>5</v>
      </c>
      <c r="I36" s="7" t="s">
        <v>4</v>
      </c>
      <c r="J36" s="6" t="s">
        <v>9</v>
      </c>
      <c r="L36" s="6" t="s">
        <v>0</v>
      </c>
      <c r="M36" s="6" t="s">
        <v>8</v>
      </c>
      <c r="N36" s="6" t="s">
        <v>0</v>
      </c>
      <c r="O36" s="6" t="s">
        <v>1</v>
      </c>
      <c r="P36" s="6" t="s">
        <v>2</v>
      </c>
      <c r="Q36" s="6" t="s">
        <v>3</v>
      </c>
      <c r="R36" s="7" t="s">
        <v>4</v>
      </c>
      <c r="S36" s="6" t="s">
        <v>5</v>
      </c>
      <c r="T36" s="7" t="s">
        <v>4</v>
      </c>
      <c r="U36" s="6" t="s">
        <v>9</v>
      </c>
      <c r="W36" s="6" t="s">
        <v>0</v>
      </c>
      <c r="X36" s="6" t="s">
        <v>8</v>
      </c>
      <c r="Y36" s="6" t="s">
        <v>0</v>
      </c>
      <c r="Z36" s="6" t="s">
        <v>1</v>
      </c>
      <c r="AA36" s="6" t="s">
        <v>2</v>
      </c>
      <c r="AB36" s="6" t="s">
        <v>3</v>
      </c>
      <c r="AC36" s="7" t="s">
        <v>4</v>
      </c>
      <c r="AD36" s="6" t="s">
        <v>5</v>
      </c>
      <c r="AE36" s="7" t="s">
        <v>4</v>
      </c>
      <c r="AF36" s="6" t="s">
        <v>9</v>
      </c>
    </row>
    <row r="37" spans="1:35" ht="18" x14ac:dyDescent="0.25">
      <c r="A37" s="8"/>
      <c r="B37" s="8"/>
      <c r="C37" s="8"/>
      <c r="D37" s="9"/>
      <c r="E37" s="10"/>
      <c r="F37" s="10"/>
      <c r="G37" s="9"/>
      <c r="H37" s="10"/>
      <c r="I37" s="9"/>
      <c r="J37" s="9"/>
      <c r="L37" s="8"/>
      <c r="M37" s="8"/>
      <c r="N37" s="8"/>
      <c r="O37" s="9"/>
      <c r="P37" s="10"/>
      <c r="Q37" s="10"/>
      <c r="R37" s="9"/>
      <c r="S37" s="10"/>
      <c r="T37" s="9"/>
      <c r="U37" s="9"/>
      <c r="W37" s="8"/>
      <c r="X37" s="8"/>
      <c r="Y37" s="8"/>
      <c r="Z37" s="9"/>
      <c r="AA37" s="10"/>
      <c r="AB37" s="10"/>
      <c r="AC37" s="9"/>
      <c r="AD37" s="10"/>
      <c r="AE37" s="9"/>
      <c r="AF37" s="9"/>
    </row>
    <row r="38" spans="1:35" x14ac:dyDescent="0.2">
      <c r="A38" s="6"/>
      <c r="B38" s="6"/>
      <c r="C38" s="6"/>
      <c r="D38" s="9"/>
      <c r="E38" s="10"/>
      <c r="F38" s="10"/>
      <c r="G38" s="9"/>
      <c r="H38" s="10"/>
      <c r="I38" s="9"/>
      <c r="J38" s="9"/>
      <c r="L38" s="6"/>
      <c r="M38" s="6"/>
      <c r="N38" s="6"/>
      <c r="O38" s="9"/>
      <c r="P38" s="10"/>
      <c r="Q38" s="10"/>
      <c r="R38" s="9"/>
      <c r="S38" s="10"/>
      <c r="T38" s="9"/>
      <c r="U38" s="9"/>
      <c r="W38" s="6"/>
      <c r="X38" s="6"/>
      <c r="Y38" s="6"/>
      <c r="Z38" s="9"/>
      <c r="AA38" s="10"/>
      <c r="AB38" s="10"/>
      <c r="AC38" s="9"/>
      <c r="AD38" s="10"/>
      <c r="AE38" s="9"/>
      <c r="AF38" s="9"/>
    </row>
    <row r="39" spans="1:35" x14ac:dyDescent="0.2">
      <c r="A39" s="6" t="s">
        <v>6</v>
      </c>
      <c r="B39" s="6" t="s">
        <v>7</v>
      </c>
      <c r="C39" s="6"/>
      <c r="D39" s="9"/>
      <c r="E39" s="10"/>
      <c r="F39" s="10"/>
      <c r="G39" s="9"/>
      <c r="H39" s="10"/>
      <c r="I39" s="9"/>
      <c r="J39" s="9"/>
      <c r="L39" s="6" t="s">
        <v>6</v>
      </c>
      <c r="M39" s="6" t="s">
        <v>7</v>
      </c>
      <c r="N39" s="6"/>
      <c r="O39" s="9"/>
      <c r="P39" s="10"/>
      <c r="Q39" s="10"/>
      <c r="R39" s="9"/>
      <c r="S39" s="10"/>
      <c r="T39" s="9"/>
      <c r="U39" s="9"/>
      <c r="W39" s="6" t="s">
        <v>6</v>
      </c>
      <c r="X39" s="6" t="s">
        <v>7</v>
      </c>
      <c r="Y39" s="6"/>
      <c r="Z39" s="9"/>
      <c r="AA39" s="10"/>
      <c r="AB39" s="10"/>
      <c r="AC39" s="9"/>
      <c r="AD39" s="10"/>
      <c r="AE39" s="9"/>
      <c r="AF39" s="9"/>
    </row>
    <row r="40" spans="1:35" ht="15.75" x14ac:dyDescent="0.25">
      <c r="A40" s="9"/>
      <c r="B40" s="9"/>
      <c r="C40" s="10"/>
      <c r="D40" s="9"/>
      <c r="E40" s="10"/>
      <c r="F40" s="10"/>
      <c r="G40" s="9"/>
      <c r="H40" s="10"/>
      <c r="I40" s="9"/>
      <c r="J40" s="9"/>
      <c r="L40" s="11">
        <v>0.3125</v>
      </c>
      <c r="M40" s="12">
        <v>0.33333333333333331</v>
      </c>
      <c r="N40" s="6"/>
      <c r="O40" s="15"/>
      <c r="P40" s="10"/>
      <c r="Q40" s="16"/>
      <c r="R40" s="15"/>
      <c r="S40" s="16"/>
      <c r="T40" s="16"/>
      <c r="U40" s="16"/>
      <c r="W40" s="9"/>
      <c r="X40" s="9"/>
      <c r="Y40" s="10"/>
      <c r="Z40" s="9"/>
      <c r="AA40" s="10"/>
      <c r="AB40" s="10"/>
      <c r="AC40" s="9"/>
      <c r="AD40" s="10"/>
      <c r="AE40" s="9"/>
      <c r="AF40" s="9"/>
    </row>
    <row r="41" spans="1:35" ht="15.75" x14ac:dyDescent="0.25">
      <c r="A41" s="11">
        <v>0.33333333333333331</v>
      </c>
      <c r="B41" s="12">
        <v>0.35416666666666669</v>
      </c>
      <c r="C41" s="6"/>
      <c r="D41" s="9" t="s">
        <v>45</v>
      </c>
      <c r="E41" s="10" t="s">
        <v>189</v>
      </c>
      <c r="F41" s="10" t="s">
        <v>47</v>
      </c>
      <c r="G41" s="15"/>
      <c r="H41" s="16" t="s">
        <v>177</v>
      </c>
      <c r="I41" s="16"/>
      <c r="J41" s="16" t="s">
        <v>44</v>
      </c>
      <c r="K41">
        <f>IF(AND(D41&lt;&gt;"",OR(D41=D42,D41=D43,D41=D44,D41=D45,D41=D46,D41=D47,D41=D48,D41=D49,D41=D50,D41=D51,D41=D52,D41=D53,D41=D54,D41=D55,D41=D56,D41=D57,D41=D58,D41=D59,D41=D70,D41=D71,D41=D72,D41=D73,D41=D74,D41=D75,D41=D76,D41=D77,D41=D78,D41=D79,D41=D80,D41=D81,D41=D82,D41=D83,D41=D84,D41=D85,D41=D86,D41=D87,D41=D88,D41=O11,D41=O12,D41=O13,D41=O14,D41=O15,D41=O16,D41=O17,D41=O18,D41=O19,D41=O20,D41=O21,D41=O22,D41=O23,D41=O24,D41=O25,D41=O26,D41=O27,D41=O28,D41=O29,D41=O41,D41=O42,D41=O43,D41=O44,D41=O45,D41=O46,D41=O47,D41=O48,D41=O49,D41=O50,D41=O51,D41=O52,D41=O53,D41=O54,D41=O55,D41=O56,D41=O57,D41=O58,D41=O59,D41=O70,D41=O71,D41=O72,D41=O73,D41=O74,D41=O75,D41=O76,D41=O77,D41=O78,D41=O79,D41=O80,D41=O81,D41=O82,D41=O83,D41=O84,D41=O85,D41=O86,D41=O87,D41=O88,D41=Z11,D41=Z12,D41=Z13,D41=Z14,D41=Z15,D41=Z16,D41=Z17,D41=Z18,D41=Z19,D41=Z20,D41=Z21,D41=Z22,D41=Z23,D41=Z24,D41=Z25,D41=Z26,D41=Z27,D41=Z28,D41=Z29,D41=Z41,D41=Z42,D41=Z43,D41=Z44,D41=Z45,D41=Z46,D41=Z47,D41=Z48,D41=Z49,D41=Z50,D41=Z51,D41=Z52,D41=Z53,D41=Z54,D41=Z55,D41=Z56,D41=Z57,D41=Z58,D41=Z59,D41=Z70,D41=Z71,D41=Z72,D41=Z73,D41=Z74,D41=Z75,D41=Z76,D41=Z77,D41=Z78,D41=Z79,D41=Z80,D41=Z81,D41=Z82,D41=Z83,D41=Z84,D41=Z85,D41=Z86,D41=Z87,D41=Z88)),"Fehler",0)</f>
        <v>0</v>
      </c>
      <c r="L41" s="11">
        <v>0.33333333333333331</v>
      </c>
      <c r="M41" s="12">
        <v>0.35416666666666669</v>
      </c>
      <c r="N41" s="6"/>
      <c r="O41" s="15"/>
      <c r="P41" s="10"/>
      <c r="Q41" s="10"/>
      <c r="R41" s="15"/>
      <c r="S41" s="16"/>
      <c r="T41" s="16"/>
      <c r="U41" s="16"/>
      <c r="V41">
        <f>IF(AND(O41&lt;&gt;"",OR(O41=$O$42,O41=$O$43,O41=$O$44,O41=$O$45,O41=$O$46,O41=$O$47,O41=$O$48,O41=$O$49,O41=$O$50,O41=$O$51,O41=$O$52,O41=$O$53,O41=$O$54,O41=$O$55,O41=$O$56,O41=$O$57,O41=$O$58,O41=$O$59,O41=$O$70,O41=$O$71,O41=$O$72,O41=$O$73,O41=$O$74,O41=$O$75,O41=$O$76,O41=$O$77,O41=$O$78,O41=$O$79,O41=$O$80,O41=$O$81,O41=$O$82,O41=$O$83,O41=$O$84,O41=$O$85,O41=$O$86,O41=$O$87,O41=$O$88,O41=$Z$11,O41=$Z$12,O41=$Z$13,O41=$Z$14,O41=$Z$15,O41=$Z$16,O41=$Z$17,O41=$Z$18,O41=$Z$19,O41=$Z$20,O41=$Z$21,O41=$Z$22,O41=$Z$23,O41=$Z$24,O41=$Z$25,O41=$Z$26,O41=$Z$27,O41=$Z$28,O41=$Z$29,O41=$Z$41,O41=$Z$42,O41=$Z$43,O41=$Z$44,O41=$Z$45,O41=$Z$46,O41=$Z$47,O41=$Z$48,O41=$Z$49,O41=$Z$50,O41=$Z$51,O41=$Z$52,O41=$Z$53,O41=$Z$54,O41=$Z$55,O41=$Z$56,O41=$Z$57,O41=$Z$58,O41=$Z$59,O41=$Z$70,O41=$Z$71,O41=$Z$72,O41=$Z$73,O41=$Z$74,O41=$Z$75,O41=$Z$76,O41=$Z$77,O41=$Z$78,O41=$Z$79,O41=$Z$80,O41=$Z$81,O41=$Z$82,O41=$Z$83,O41=$Z$84,O41=$Z$85,O41=$Z$86,O41=$Z$87,O41=$Z$88)),"Fehler",0)</f>
        <v>0</v>
      </c>
      <c r="W41" s="11">
        <v>0.33333333333333331</v>
      </c>
      <c r="X41" s="12">
        <v>0.35416666666666669</v>
      </c>
      <c r="Y41" s="6"/>
      <c r="Z41" s="15"/>
      <c r="AA41" s="16"/>
      <c r="AB41" s="16"/>
      <c r="AC41" s="15"/>
      <c r="AD41" s="16"/>
      <c r="AE41" s="16"/>
      <c r="AF41" s="16"/>
      <c r="AG41">
        <f>IF(AND(Z41&lt;&gt;"",OR(Z41=$Z$42,Z41=$Z$43,Z41=$Z$44,Z41=$Z$45,Z41=$Z$46,Z41=$Z$47,Z41=$Z$48,Z41=$Z$49,Z41=$Z$50,Z41=$Z$51,Z41=$Z$52,Z41=$Z$53,Z41=$Z$54,Z41=$Z$55,Z41=$Z$56,Z41=$Z$57,Z41=$Z$58,Z41=$Z$59,Z41=$Z$70,Z41=$Z$71,Z41=$Z$72,Z41=$Z$73,Z41=$Z$74,Z41=$Z$75,Z41=$Z$76,Z41=$Z$77,Z41=$Z$78,Z41=$Z$79,Z41=$Z$80,Z41=$Z$81,Z41=$Z$82,Z41=$Z$83,Z41=$Z$84,Z41=$Z$85,Z41=$Z$86,Z41=$Z$87,Z41=$Z$88)),"Fehler",0)</f>
        <v>0</v>
      </c>
    </row>
    <row r="42" spans="1:35" ht="15.75" x14ac:dyDescent="0.25">
      <c r="A42" s="11">
        <v>0.35416666666666669</v>
      </c>
      <c r="B42" s="12">
        <v>0.375</v>
      </c>
      <c r="C42" s="6"/>
      <c r="D42" s="9" t="s">
        <v>46</v>
      </c>
      <c r="E42" s="10" t="s">
        <v>189</v>
      </c>
      <c r="F42" s="10" t="s">
        <v>47</v>
      </c>
      <c r="G42" s="15"/>
      <c r="H42" s="16" t="s">
        <v>177</v>
      </c>
      <c r="I42" s="16"/>
      <c r="J42" s="16" t="s">
        <v>44</v>
      </c>
      <c r="K42">
        <f>IF(AND(D42&lt;&gt;"",OR(D42=D43,D42=D44,D42=D45,D42=D46,D42=D47,D42=D48,D42=D49,D42=D50,D42=D51,D42=D52,D42=D53,D42=D54,D42=D55,D42=D56,D42=D57,D42=D58,D42=D59,D42=D70,D42=D71,D42=D72,D42=D73,D42=D74,D42=D75,D42=D76,D42=D77,D42=D78,D42=D79,D42=D80,D42=D81,D42=D82,D42=D83,D42=D84,D42=D85,D42=D86,D42=D87,D42=D88,D42=O11,D42=O12,D42=O13,D42=O14,D42=O15,D42=O16,D42=O17,D42=O18,D42=O19,D42=O20,D42=O21,D42=O22,D42=O23,D42=O24,D42=O25,D42=O26,D42=O27,D42=O28,D42=O29,D42=O41,D42=O42,D42=O43,D42=O44,D42=O45,D42=O46,D42=O47,D42=O48,D42=O49,D42=O50,D42=O51,D42=O52,D42=O53,D42=O54,D42=O55,D42=O56,D42=O57,D42=O58,D42=O59,D42=O70,D42=O71,D42=O72,D42=O73,D42=O74,D42=O75,D42=O76,D42=O77,D42=O78,D42=O79,D42=O80,D42=O81,D42=O82,D42=O83,D42=O84,D42=O85,D42=O86,D42=O87,D42=O88,D42=Z11,D42=Z12,D42=Z13,D42=Z14,D42=Z15,D42=Z16,D42=Z17,D42=Z18,D42=Z19,D42=Z20,D42=Z21,D42=Z22,D42=Z23,D42=Z24,D42=Z25,D42=Z26,D42=Z27,D42=Z28,D42=Z29,D42=Z41,D42=Z42,D42=Z43,D42=Z44,D42=Z45,D42=Z46,D42=Z47,D42=Z48,D42=Z49,D42=Z50,D42=Z51,D42=Z52,D42=Z53,D42=Z54,D42=Z55,D42=Z56,D42=Z57,D42=Z58,D42=Z59,D42=Z70,D42=Z71,D42=Z72,D42=Z73,D42=Z74,D42=Z75,D42=Z76,D42=Z77,D42=Z78,D42=Z79,D42=Z80,D42=Z81,D42=Z82,D42=Z83,D42=Z84,D42=Z85,D42=Z86,D42=Z87,D42=Z88)),"Fehler",0)</f>
        <v>0</v>
      </c>
      <c r="L42" s="11">
        <v>0.35416666666666669</v>
      </c>
      <c r="M42" s="12">
        <v>0.375</v>
      </c>
      <c r="N42" s="6"/>
      <c r="O42" s="15"/>
      <c r="P42" s="10"/>
      <c r="Q42" s="10"/>
      <c r="R42" s="15"/>
      <c r="S42" s="16"/>
      <c r="T42" s="16"/>
      <c r="U42" s="16"/>
      <c r="V42">
        <f>IF(AND(O42&lt;&gt;"",OR(O42=$O$43,O42=$O$44,O42=$O$45,O42=$O$46,O42=$O$47,O42=$O$48,O42=$O$49,O42=$O$50,O42=$O$51,O42=$O$52,O42=$O$53,O42=$O$54,O42=$O$55,O42=$O$56,O42=$O$57,O42=$O$58,O42=$O$59,O42=$O$70,O42=$O$71,O42=$O$72,O42=$O$73,O42=$O$74,O42=$O$75,O42=$O$76,O42=$O$77,O42=$O$78,O42=$O$79,O42=$O$80,O42=$O$81,O42=$O$82,O42=$O$83,O42=$O$84,O42=$O$85,O42=$O$86,O42=$O$87,O42=$O$88,O42=$Z$11,O42=$Z$12,O42=$Z$13,O42=$Z$14,O42=$Z$15,O42=$Z$16,O42=$Z$17,O42=$Z$18,O42=$Z$19,O42=$Z$20,O42=$Z$21,O42=$Z$22,O42=$Z$23,O42=$Z$24,O42=$Z$25,O42=$Z$26,O42=$Z$27,O42=$Z$28,O42=$Z$29,O42=$Z$41,O42=$Z$42,O42=$Z$43,O42=$Z$44,O42=$Z$45,O42=$Z$46,O42=$Z$47,O42=$Z$48,O42=$Z$49,O42=$Z$50,O42=$Z$51,O42=$Z$52,O42=$Z$53,O42=$Z$54,O42=$Z$55,O42=$Z$56,O42=$Z$57,O42=$Z$58,O42=$Z$59,O42=$Z$70,O42=$Z$71,O42=$Z$72,O42=$Z$73,O42=$Z$74,O42=$Z$75,O42=$Z$76,O42=$Z$77,O42=$Z$78,O42=$Z$79,O42=$Z$80,O42=$Z$81,O42=$Z$82,O42=$Z$83,O42=$Z$84,O42=$Z$85,O42=$Z$86,O42=$Z$87,O42=$Z$88)),"Fehler",0)</f>
        <v>0</v>
      </c>
      <c r="W42" s="11">
        <v>0.35416666666666669</v>
      </c>
      <c r="X42" s="12">
        <v>0.375</v>
      </c>
      <c r="Y42" s="6"/>
      <c r="Z42" s="15"/>
      <c r="AA42" s="16"/>
      <c r="AB42" s="16"/>
      <c r="AC42" s="15"/>
      <c r="AD42" s="16"/>
      <c r="AE42" s="16"/>
      <c r="AF42" s="16"/>
      <c r="AG42">
        <f>IF(AND(Z42&lt;&gt;"",OR(Z42=$Z$43,Z42=$Z$44,Z42=$Z$45,Z42=$Z$46,Z42=$Z$47,Z42=$Z$48,Z42=$Z$49,Z42=$Z$50,Z42=$Z$51,Z42=$Z$52,Z42=$Z$53,Z42=$Z$54,Z42=$Z$55,Z42=$Z$56,Z42=$Z$57,Z42=$Z$58,Z42=$Z$59,Z42=$Z$70,Z42=$Z$71,Z42=$Z$72,Z42=$Z$73,Z42=$Z$74,Z42=$Z$75,Z42=$Z$76,Z42=$Z$77,Z42=$Z$78,Z42=$Z$79,Z42=$Z$80,Z42=$Z$81,Z42=$Z$82,Z42=$Z$83,Z42=$Z$84,Z42=$Z$85,Z42=$Z$86,Z42=$Z$87,Z42=$Z$88)),"Fehler",0)</f>
        <v>0</v>
      </c>
    </row>
    <row r="43" spans="1:35" ht="15.75" x14ac:dyDescent="0.25">
      <c r="A43" s="11">
        <v>0.375</v>
      </c>
      <c r="B43" s="12">
        <v>0.39583333333333331</v>
      </c>
      <c r="C43" s="6"/>
      <c r="D43" s="15" t="s">
        <v>30</v>
      </c>
      <c r="E43" s="10" t="s">
        <v>148</v>
      </c>
      <c r="F43" s="10" t="s">
        <v>44</v>
      </c>
      <c r="G43" s="15"/>
      <c r="H43" s="16" t="s">
        <v>147</v>
      </c>
      <c r="I43" s="16"/>
      <c r="J43" s="16" t="s">
        <v>51</v>
      </c>
      <c r="K43">
        <f>IF(AND(D43&lt;&gt;"",OR(D43=D44,D43=D45,D43=D46,D43=D47,D43=D48,D43=D49,D43=D50,D43=D51,D43=D52,D43=D53,D43=D54,D43=D55,D43=D56,D43=D57,D43=D58,D43=D59,D43=D70,D43=D71,D43=D72,D43=D73,D43=D74,D43=D75,D43=D76,D43=D77,D43=D78,D43=D79,D43=D80,D43=D81,D43=D82,D43=D83,D43=D84,D43=D85,D43=D86,D43=D87,D43=D88,D43=O11,D43=O12,D43=O13,D43=O14,D43=O15,D43=O16,D43=O17,D43=O18,D43=O19,D43=O20,D43=O21,D43=O22,D43=O23,D43=O24,D43=O25,D43=O26,D43=O27,D43=O28,D43=O29,D43=O41,D43=O42,D43=O43,D43=O44,D43=O45,D43=O46,D43=O47,D43=O48,D43=O49,D43=O50,D43=O51,D43=O52,D43=O53,D43=O54,D43=O55,D43=O56,D43=O57,D43=O58,D43=O59,D43=O70,D43=O71,D43=O72,D43=O73,D43=O74,D43=O75,D43=O76,D43=O77,D43=O78,D43=O79,D43=O80,D43=O81,D43=O82,D43=O83,D43=O84,D43=O85,D43=O86,D43=O87,D43=O88,D43=Z11,D43=Z12,D43=Z13,D43=Z14,D43=Z15,D43=Z16,D43=Z17,D43=Z18,D43=Z19,D43=Z20,D43=Z21,D43=Z22,D43=Z23,D43=Z24,D43=Z25,D43=Z26,D43=Z27,D43=Z28,D43=Z29,D43=Z41,D43=Z42,D43=Z43,D43=Z44,D43=Z45,D43=Z46,D43=Z47,D43=Z48,D43=Z49,D43=Z50,D43=Z51,D43=Z52,D43=Z53,D43=Z54,D43=Z55,D43=Z56,D43=Z57,D43=Z58,D43=Z59,D43=Z70,D43=Z71,D43=Z72,D43=Z73,D43=Z74,D43=Z75,D43=Z76,D43=Z77,D43=Z78,D43=Z79,D43=Z80,D43=Z81,D43=Z82,D43=Z83,D43=Z84,D43=Z85,D43=Z86,D43=Z87,D43=Z88)),"Fehler",0)</f>
        <v>0</v>
      </c>
      <c r="L43" s="11">
        <v>0.375</v>
      </c>
      <c r="M43" s="12">
        <v>0.39583333333333331</v>
      </c>
      <c r="N43" s="6"/>
      <c r="O43" s="31"/>
      <c r="P43" s="10"/>
      <c r="Q43" s="10"/>
      <c r="R43" s="15"/>
      <c r="S43" s="16"/>
      <c r="T43" s="16"/>
      <c r="U43" s="16"/>
      <c r="V43">
        <f>IF(AND(O43&lt;&gt;"",OR(O43=$O$44,O43=$O$45,O43=$O$46,O43=$O$47,O43=$O$48,O43=$O$49,O43=$O$50,O43=$O$51,O43=$O$52,O43=$O$53,O43=$O$54,O43=$O$55,O43=$O$56,O43=$O$57,O43=$O$58,O43=$O$59,O43=$O$70,O43=$O$71,O43=$O$72,O43=$O$73,O43=$O$74,O43=$O$75,O43=$O$76,O43=$O$77,O43=$O$78,O43=$O$79,O43=$O$80,O43=$O$81,O43=$O$82,O43=$O$83,O43=$O$84,O43=$O$85,O43=$O$86,O43=$O$87,O43=$O$88,O43=$Z$11,O43=$Z$12,O43=$Z$13,O43=$Z$14,O43=$Z$15,O43=$Z$16,O43=$Z$17,O43=$Z$18,O43=$Z$19,O43=$Z$20,O43=$Z$21,O43=$Z$22,O43=$Z$23,O43=$Z$24,O43=$Z$25,O43=$Z$26,O43=$Z$27,O43=$Z$28,O43=$Z$29,O43=$Z$41,O43=$Z$42,O43=$Z$43,O43=$Z$44,O43=$Z$45,O43=$Z$46,O43=$Z$47,O43=$Z$48,O43=$Z$49,O43=$Z$50,O43=$Z$51,O43=$Z$52,O43=$Z$53,O43=$Z$54,O43=$Z$55,O43=$Z$56,O43=$Z$57,O43=$Z$58,O43=$Z$59,O43=$Z$70,O43=$Z$71,O43=$Z$72,O43=$Z$73,O43=$Z$74,O43=$Z$75,O43=$Z$76,O43=$Z$77,O43=$Z$78,O43=$Z$79,O43=$Z$80,O43=$Z$81,O43=$Z$82,O43=$Z$83,O43=$Z$84,O43=$Z$85,O43=$Z$86,O43=$Z$87,O43=$Z$88)),"Fehler",0)</f>
        <v>0</v>
      </c>
      <c r="W43" s="11">
        <v>0.375</v>
      </c>
      <c r="X43" s="12">
        <v>0.39583333333333331</v>
      </c>
      <c r="Y43" s="6"/>
      <c r="Z43" s="15"/>
      <c r="AA43" s="16"/>
      <c r="AB43" s="16"/>
      <c r="AC43" s="15"/>
      <c r="AD43" s="16"/>
      <c r="AE43" s="16"/>
      <c r="AF43" s="16"/>
      <c r="AG43">
        <f>IF(AND(Z43&lt;&gt;"",OR(Z43=$Z$44,Z43=$Z$45,Z43=$Z$46,Z43=$Z$47,Z43=$Z$48,Z43=$Z$49,Z43=$Z$50,Z43=$Z$51,Z43=$Z$52,Z43=$Z$53,Z43=$Z$54,Z43=$Z$55,Z43=$Z$56,Z43=$Z$57,Z43=$Z$58,Z43=$Z$59,Z43=$Z$70,Z43=$Z$71,Z43=$Z$72,Z43=$Z$73,Z43=$Z$74,Z43=$Z$75,Z43=$Z$76,Z43=$Z$77,Z43=$Z$78,Z43=$Z$79,Z43=$Z$80,Z43=$Z$81,Z43=$Z$82,Z43=$Z$83,Z43=$Z$84,Z43=$Z$85,Z43=$Z$86,Z43=$Z$87,Z43=$Z$88)),"Fehler",0)</f>
        <v>0</v>
      </c>
    </row>
    <row r="44" spans="1:35" ht="15.75" x14ac:dyDescent="0.25">
      <c r="A44" s="11"/>
      <c r="B44" s="12"/>
      <c r="C44" s="6"/>
      <c r="D44" s="15"/>
      <c r="E44" s="10"/>
      <c r="F44" s="10"/>
      <c r="G44" s="15"/>
      <c r="H44" s="16"/>
      <c r="I44" s="16"/>
      <c r="J44" s="16"/>
      <c r="K44">
        <f>IF(AND(D44&lt;&gt;"",OR(D44=D45,D44=D46,D44=D47,D44=D48,D44=D49,D44=D50,D44=D51,D44=D52,D44=D53,D44=D54,D44=D55,D44=D56,D44=D57,D44=D58,D44=D59,D44=D70,D44=D71,D44=D72,D44=D73,D44=D74,D44=D75,D44=D76,D44=D77,D44=D78,D44=D79,D44=D80,D44=D81,D44=D82,D44=D83,D44=D84,D44=D85,D44=D86,D44=D87,D44=D88,D44=O11,D44=O12,D44=O13,D44=O14,D44=O15,D44=O16,D44=O17,D44=O18,D44=O19,D44=O20,D44=O21,D44=O22,D44=O23,D44=O24,D44=O25,D44=O26,D44=O27,D44=O28,D44=O29,D44=O41,D44=O42,D44=O43,D44=O44,D44=O45,D44=O46,D44=O47,D44=O48,D44=O49,D44=O50,D44=O51,D44=O52,D44=O53,D44=O54,D44=O55,D44=O56,D44=O57,D44=O58,D44=O59,D44=O70,D44=O71,D44=O72,D44=O73,D44=O74,D44=O75,D44=O76,D44=O77,D44=O78,D44=O79,D44=O80,D44=O81,D44=O82,D44=O83,D44=O84,D44=O85,D44=O86,D44=O87,D44=O88,D44=Z11,D44=Z12,D44=Z13,D44=Z14,D44=Z15,D44=Z16,D44=Z17,D44=Z18,D44=Z19,D44=Z20,D44=Z21,D44=Z22,D44=Z23,D44=Z24,D44=Z25,D44=Z26,D44=Z27,D44=Z28,D44=Z29,D44=Z41,D44=Z42,D44=Z43,D44=Z44,D44=Z45,D44=Z46,D44=Z47,D44=Z48,D44=Z49,D44=Z50,D44=Z51,D44=Z52,D44=Z53,D44=Z54,D44=Z55,D44=Z56,D44=Z57,D44=Z58,D44=Z59,D44=Z70,D44=Z71,D44=Z72,D44=Z73,D44=Z74,D44=Z75,D44=Z76,D44=Z77,D44=Z78,D44=Z79,D44=Z80,D44=Z81,D44=Z82,D44=Z83,D44=Z84,D44=Z85,D44=Z86,D44=Z87,D44=Z88)),"Fehler",0)</f>
        <v>0</v>
      </c>
      <c r="L44" s="11">
        <v>0.39583333333333331</v>
      </c>
      <c r="M44" s="12">
        <v>0.41666666666666669</v>
      </c>
      <c r="N44" s="6"/>
      <c r="O44" s="15"/>
      <c r="P44" s="10"/>
      <c r="Q44" s="10"/>
      <c r="R44" s="15"/>
      <c r="S44" s="16"/>
      <c r="T44" s="16"/>
      <c r="U44" s="16"/>
      <c r="V44">
        <f>IF(AND(O44&lt;&gt;"",OR(O44=$O$45,O44=$O$46,O44=$O$47,O44=$O$48,O44=$O$49,O44=$O$50,O44=$O$51,O44=$O$52,O44=$O$53,O44=$O$54,O44=$O$55,O44=$O$56,O44=$O$57,O44=$O$58,O44=$O$59,O44=$O$70,O44=$O$71,O44=$O$72,O44=$O$73,O44=$O$74,O44=$O$75,O44=$O$76,O44=$O$77,O44=$O$78,O44=$O$79,O44=$O$80,O44=$O$81,O44=$O$82,O44=$O$83,O44=$O$84,O44=$O$85,O44=$O$86,O44=$O$87,O44=$O$88,O44=$Z$11,O44=$Z$12,O44=$Z$13,O44=$Z$14,O44=$Z$15,O44=$Z$16,O44=$Z$17,O44=$Z$18,O44=$Z$19,O44=$Z$20,O44=$Z$21,O44=$Z$22,O44=$Z$23,O44=$Z$24,O44=$Z$25,O44=$Z$26,O44=$Z$27,O44=$Z$28,O44=$Z$29,O44=$Z$41,O44=$Z$42,O44=$Z$43,O44=$Z$44,O44=$Z$45,O44=$Z$46,O44=$Z$47,O44=$Z$48,O44=$Z$49,O44=$Z$50,O44=$Z$51,O44=$Z$52,O44=$Z$53,O44=$Z$54,O44=$Z$55,O44=$Z$56,O44=$Z$57,O44=$Z$58,O44=$Z$59,O44=$Z$70,O44=$Z$71,O44=$Z$72,O44=$Z$73,O44=$Z$74,O44=$Z$75,O44=$Z$76,O44=$Z$77,O44=$Z$78,O44=$Z$79,O44=$Z$80,O44=$Z$81,O44=$Z$82,O44=$Z$83,O44=$Z$84,O44=$Z$85,O44=$Z$86,O44=$Z$87,O44=$Z$88)),"Fehler",0)</f>
        <v>0</v>
      </c>
      <c r="W44" s="11">
        <v>0.39583333333333331</v>
      </c>
      <c r="X44" s="12">
        <v>0.41666666666666669</v>
      </c>
      <c r="Y44" s="6"/>
      <c r="Z44" s="15"/>
      <c r="AA44" s="16"/>
      <c r="AB44" s="16"/>
      <c r="AC44" s="15"/>
      <c r="AD44" s="16"/>
      <c r="AE44" s="16"/>
      <c r="AF44" s="16"/>
      <c r="AG44">
        <f>IF(AND(Z44&lt;&gt;"",OR(Z44=$Z$45,Z44=$Z$46,Z44=$Z$47,Z44=$Z$48,Z44=$Z$49,Z44=$Z$50,Z44=$Z$51,Z44=$Z$52,Z44=$Z$53,Z44=$Z$54,Z44=$Z$55,Z44=$Z$56,Z44=$Z$57,Z44=$Z$58,Z44=$Z$59,Z44=$Z$70,Z44=$Z$71,Z44=$Z$72,Z44=$Z$73,Z44=$Z$74,Z44=$Z$75,Z44=$Z$76,Z44=$Z$77,Z44=$Z$78,Z44=$Z$79,Z44=$Z$80,Z44=$Z$81,Z44=$Z$82,Z44=$Z$83,Z44=$Z$84,Z44=$Z$85,Z44=$Z$86,Z44=$Z$87,Z44=$Z$88)),"Fehler",0)</f>
        <v>0</v>
      </c>
    </row>
    <row r="45" spans="1:35" ht="15.75" x14ac:dyDescent="0.25">
      <c r="A45" s="11">
        <v>0.41666666666666669</v>
      </c>
      <c r="B45" s="12">
        <v>0.4375</v>
      </c>
      <c r="C45" s="6"/>
      <c r="D45" s="15" t="s">
        <v>52</v>
      </c>
      <c r="E45" s="10" t="s">
        <v>48</v>
      </c>
      <c r="F45" s="10" t="s">
        <v>49</v>
      </c>
      <c r="G45" s="15"/>
      <c r="H45" s="16" t="s">
        <v>50</v>
      </c>
      <c r="I45" s="16"/>
      <c r="J45" s="16" t="s">
        <v>51</v>
      </c>
      <c r="K45">
        <f>IF(AND(D45&lt;&gt;"",OR(D45=$D$46,D45=$D$47,D45=$D$48,D45=$D$49,D45=$D$50,D45=$D$51,D45=$D$52,D45=$D$53,D45=$D$54,D45=$D$55,D45=$D$56,D45=$D$57,D45=$D$58,D45=$D$59,D45=$D$70,D45=$D$71,D45=$D$72,D45=$D$73,D45=$D$74,D45=$D$75,D45=$D$76,D45=$D$77,D45=$D$78,D45=$D$79,D45=$D$80,D45=$D$81,D45=$D$82,D45=$D$83,D45=$D$84,D45=$D$85,D45=$D$86,D45=$D$87,D45=$D$88,D45=$O$11,D45=$O$12,D45=$O$13,D45=$O$14,D45=$O$15,D45=$O$16,D45=$O$17,D45=$O$18,D45=$O$19,D45=$O$20,D45=$O$21,D45=$O$22,D45=$O$23,D45=$O$24,D45=$O$25,D45=$O$26,D45=$O$27,D45=$O$28,D45=$O$29,D45=$O$41,D45=$O$42,D45=$O$43,D45=$O$44,D45=$O$45,D45=$O$46,D45=$O$47,D45=$O$48,D45=$O$49,D45=$O$50,D45=$O$51,D45=$O$52,D45=$O$53,D45=$O$54,D45=$O$55,D45=$O$56,D45=$O$57,D45=$O$58,D45=$O$59,D45=$O$70,D45=$O$71,D45=$O$72,D45=$O$73,D45=$O$74,D45=$O$75,D45=$O$76,D45=$O$77,D45=$O$78,D45=$O$79,D45=$O$80,D45=$O$81,D45=$O$82,D45=$O$83,D45=$O$84,D45=$O$85,D45=$O$86,D45=$O$87,D45=$O$88,D45=$Z$11,D45=$Z$12,D45=$Z$13,D45=$Z$14,D45=$Z$15,D45=$Z$16,D45=$Z$17,D45=$Z$18,D45=$Z$19,D45=$Z$20,D45=$Z$21,D45=$Z$22,D45=$Z$23,D45=$Z$24,D45=$Z$25,D45=$Z$26,D45=$Z$27,D45=$Z$28,D45=$Z$29,D45=$Z$41,D45=$Z$42,D45=$Z$43,D45=$Z$44,D45=$Z$45,D45=$Z$46,D45=$Z$47,D45=$Z$48,D45=$Z$49,D45=$Z$50,D45=$Z$51,D45=$Z$52,D45=$Z$53,D45=$Z$54,D45=$Z$55,D45=$Z$56,D45=$Z$57,D45=$Z$58,D45=$Z$59,D45=$Z$70,D45=$Z$71,D45=$Z$72,D45=$Z$73,D45=$Z$74,D45=$Z$75,D45=$Z$76,D45=$Z$77,D45=$Z$78,D45=$Z$79,D45=$Z$80,D45=$Z$81,D45=$Z$82,D45=$Z$83,D45=$Z$84,D45=$Z$85,D45=$Z$86,D45=$Z$87,D45=$Z$88)),"Fehler",0)</f>
        <v>0</v>
      </c>
      <c r="L45" s="11"/>
      <c r="M45" s="12"/>
      <c r="N45" s="6"/>
      <c r="O45" s="15"/>
      <c r="P45" s="10"/>
      <c r="Q45" s="10"/>
      <c r="R45" s="15"/>
      <c r="S45" s="16"/>
      <c r="T45" s="16"/>
      <c r="U45" s="16"/>
      <c r="V45">
        <f>IF(AND(O45&lt;&gt;"",OR(O45=$O$46,O45=$O$47,O45=$O$48,O45=$O$49,O45=$O$50,O45=$O$51,O45=$O$52,O45=$O$53,O45=$O$54,O45=$O$55,O45=$O$56,O45=$O$57,O45=$O$58,O45=$O$59,O45=$O$70,O45=$O$71,O45=$O$72,O45=$O$73,O45=$O$74,O45=$O$75,O45=$O$76,O45=$O$77,O45=$O$78,O45=$O$79,O45=$O$80,O45=$O$81,O45=$O$82,O45=$O$83,O45=$O$84,O45=$O$85,O45=$O$86,O45=$O$87,O45=$O$88,O45=$Z$11,O45=$Z$12,O45=$Z$13,O45=$Z$14,O45=$Z$15,O45=$Z$16,O45=$Z$17,O45=$Z$18,O45=$Z$19,O45=$Z$20,O45=$Z$21,O45=$Z$22,O45=$Z$23,O45=$Z$24,O45=$Z$25,O45=$Z$26,O45=$Z$27,O45=$Z$28,O45=$Z$29,O45=$Z$41,O45=$Z$42,O45=$Z$43,O45=$Z$44,O45=$Z$45,O45=$Z$46,O45=$Z$47,O45=$Z$48,O45=$Z$49,O45=$Z$50,O45=$Z$51,O45=$Z$52,O45=$Z$53,O45=$Z$54,O45=$Z$55,O45=$Z$56,O45=$Z$57,O45=$Z$58,O45=$Z$59,O45=$Z$70,O45=$Z$71,O45=$Z$72,O45=$Z$73,O45=$Z$74,O45=$Z$75,O45=$Z$76,O45=$Z$77,O45=$Z$78,O45=$Z$79,O45=$Z$80,O45=$Z$81,O45=$Z$82,O45=$Z$83,O45=$Z$84,O45=$Z$85,O45=$Z$86,O45=$Z$87,O45=$Z$88)),"Fehler",0)</f>
        <v>0</v>
      </c>
      <c r="W45" s="11"/>
      <c r="X45" s="12"/>
      <c r="Y45" s="6"/>
      <c r="Z45" s="15"/>
      <c r="AA45" s="16"/>
      <c r="AB45" s="16"/>
      <c r="AC45" s="15"/>
      <c r="AD45" s="16"/>
      <c r="AE45" s="16"/>
      <c r="AF45" s="16"/>
      <c r="AG45">
        <f>IF(AND(Z45&lt;&gt;"",OR(Z45=$Z$46,Z45=$Z$47,Z45=$Z$48,Z45=$Z$49,Z45=$Z$50,Z45=$Z$51,Z45=$Z$52,Z45=$Z$53,Z45=$Z$54,Z45=$Z$55,Z45=$Z$56,Z45=$Z$57,Z45=$Z$58,Z45=$Z$59,Z45=$Z$70,Z45=$Z$71,Z45=$Z$72,Z45=$Z$73,Z45=$Z$74,Z45=$Z$75,Z45=$Z$76,Z45=$Z$77,Z45=$Z$78,Z45=$Z$79,Z45=$Z$80,Z45=$Z$81,Z45=$Z$82,Z45=$Z$83,Z45=$Z$84,Z45=$Z$85,Z45=$Z$86,Z45=$Z$87,Z45=$Z$88)),"Fehler",0)</f>
        <v>0</v>
      </c>
      <c r="AH45" s="13"/>
      <c r="AI45" s="13"/>
    </row>
    <row r="46" spans="1:35" ht="15.75" x14ac:dyDescent="0.25">
      <c r="A46" s="11">
        <v>0.4375</v>
      </c>
      <c r="B46" s="12">
        <v>0.45833333333333331</v>
      </c>
      <c r="C46" s="6"/>
      <c r="D46" s="15" t="s">
        <v>53</v>
      </c>
      <c r="E46" s="10" t="s">
        <v>48</v>
      </c>
      <c r="F46" s="10" t="s">
        <v>49</v>
      </c>
      <c r="G46" s="15"/>
      <c r="H46" s="16" t="s">
        <v>50</v>
      </c>
      <c r="I46" s="16"/>
      <c r="J46" s="16" t="s">
        <v>51</v>
      </c>
      <c r="K46">
        <f>IF(AND(D46&lt;&gt;"",OR(D46=$D$47,D46=$D$48,D46=$D$49,D46=$D$50,D46=$D$51,D46=$D$52,D46=$D$53,D46=$D$54,D46=$D$55,D46=$D$56,D46=$D$57,D46=$D$58,D46=$D$59,D46=$D$70,D46=$D$71,D46=$D$72,D46=$D$73,D46=$D$74,D46=$D$75,D46=$D$76,D46=$D$77,D46=$D$78,D46=$D$79,D46=$D$80,D46=$D$81,D46=$D$82,D46=$D$83,D46=$D$84,D46=$D$85,D46=$D$86,D46=$D$87,D46=$D$88,D46=$O$11,D46=$O$12,D46=$O$13,D46=$O$14,D46=$O$15,D46=$O$16,D46=$O$17,D46=$O$18,D46=$O$19,D46=$O$20,D46=$O$21,D46=$O$22,D46=$O$23,D46=$O$24,D46=$O$25,D46=$O$26,D46=$O$27,D46=$O$28,D46=$O$29,D46=$O$41,D46=$O$42,D46=$O$43,D46=$O$44,D46=$O$45,D46=$O$46,D46=$O$47,D46=$O$48,D46=$O$49,D46=$O$50,D46=$O$51,D46=$O$52,D46=$O$53,D46=$O$54,D46=$O$55,D46=$O$56,D46=$O$57,D46=$O$58,D46=$O$59,D46=$O$70,D46=$O$71,D46=$O$72,D46=$O$73,D46=$O$74,D46=$O$75,D46=$O$76,D46=$O$77,D46=$O$78,D46=$O$79,D46=$O$80,D46=$O$81,D46=$O$82,D46=$O$83,D46=$O$84,D46=$O$85,D46=$O$86,D46=$O$87,D46=$O$88,D46=$Z$11,D46=$Z$12,D46=$Z$13,D46=$Z$14,D46=$Z$15,D46=$Z$16,D46=$Z$17,D46=$Z$18,D46=$Z$19,D46=$Z$20,D46=$Z$21,D46=$Z$22,D46=$Z$23,D46=$Z$24,D46=$Z$25,D46=$Z$26,D46=$Z$27,D46=$Z$28,D46=$Z$29,D46=$Z$41,D46=$Z$42,D46=$Z$43,D46=$Z$44,D46=$Z$45,D46=$Z$46,D46=$Z$47,D46=$Z$48,D46=$Z$49,D46=$Z$50,D46=$Z$51,D46=$Z$52,D46=$Z$53,D46=$Z$54,D46=$Z$55,D46=$Z$56,D46=$Z$57,D46=$Z$58,D46=$Z$59,D46=$Z$70,D46=$Z$71,D46=$Z$72,D46=$Z$73,D46=$Z$74,D46=$Z$75,D46=$Z$76,D46=$Z$77,D46=$Z$78,D46=$Z$79,D46=$Z$80,D46=$Z$81,D46=$Z$82,D46=$Z$83,D46=$Z$84,D46=$Z$85,D46=$Z$86,D46=$Z$87,D46=$Z$88)),"Fehler",0)</f>
        <v>0</v>
      </c>
      <c r="L46" s="11">
        <v>0.4375</v>
      </c>
      <c r="M46" s="12">
        <v>0.45833333333333331</v>
      </c>
      <c r="N46" s="6"/>
      <c r="O46" s="15"/>
      <c r="P46" s="10"/>
      <c r="Q46" s="10"/>
      <c r="R46" s="15"/>
      <c r="S46" s="16"/>
      <c r="T46" s="16"/>
      <c r="U46" s="16"/>
      <c r="V46">
        <f>IF(AND(O46&lt;&gt;"",OR(O46=$O$47,O46=$O$48,O46=$O$49,O46=$O$50,O46=$O$51,O46=$O$52,O46=$O$53,O46=$O$54,O46=$O$55,O46=$O$56,O46=$O$57,O46=$O$58,O46=$O$59,O46=$O$70,O46=$O$71,O46=$O$72,O46=$O$73,O46=$O$74,O46=$O$75,O46=$O$76,O46=$O$77,O46=$O$78,O46=$O$79,O46=$O$80,O46=$O$81,O46=$O$82,O46=$O$83,O46=$O$84,O46=$O$85,O46=$O$86,O46=$O$87,O46=$O$88,O46=$Z$11,O46=$Z$12,O46=$Z$13,O46=$Z$14,O46=$Z$15,O46=$Z$16,O46=$Z$17,O46=$Z$18,O46=$Z$19,O46=$Z$20,O46=$Z$21,O46=$Z$22,O46=$Z$23,O46=$Z$24,O46=$Z$25,O46=$Z$26,O46=$Z$27,O46=$Z$28,O46=$Z$29,O46=$Z$41,O46=$Z$42,O46=$Z$43,O46=$Z$44,O46=$Z$45,O46=$Z$46,O46=$Z$47,O46=$Z$48,O46=$Z$49,O46=$Z$50,O46=$Z$51,O46=$Z$52,O46=$Z$53,O46=$Z$54,O46=$Z$55,O46=$Z$56,O46=$Z$57,O46=$Z$58,O46=$Z$59,O46=$Z$70,O46=$Z$71,O46=$Z$72,O46=$Z$73,O46=$Z$74,O46=$Z$75,O46=$Z$76,O46=$Z$77,O46=$Z$78,O46=$Z$79,O46=$Z$80,O46=$Z$81,O46=$Z$82,O46=$Z$83,O46=$Z$84,O46=$Z$85,O46=$Z$86,O46=$Z$87,O46=$Z$88)),"Fehler",0)</f>
        <v>0</v>
      </c>
      <c r="W46" s="11">
        <v>0.4375</v>
      </c>
      <c r="X46" s="12">
        <v>0.45833333333333331</v>
      </c>
      <c r="Y46" s="6"/>
      <c r="Z46" s="15"/>
      <c r="AA46" s="16"/>
      <c r="AB46" s="16"/>
      <c r="AC46" s="15"/>
      <c r="AD46" s="16"/>
      <c r="AE46" s="16"/>
      <c r="AF46" s="16"/>
      <c r="AG46">
        <f>IF(AND(Z46&lt;&gt;"",OR(Z46=$Z$47,Z46=$Z$48,Z46=$Z$49,Z46=$Z$50,Z46=$Z$51,Z46=$Z$52,Z46=$Z$53,Z46=$Z$54,Z46=$Z$55,Z46=$Z$56,Z46=$Z$57,Z46=$Z$58,Z46=$Z$59,Z46=$Z$70,Z46=$Z$71,Z46=$Z$72,Z46=$Z$73,Z46=$Z$74,Z46=$Z$75,Z46=$Z$76,Z46=$Z$77,Z46=$Z$78,Z46=$Z$79,Z46=$Z$80,Z46=$Z$81,Z46=$Z$82,Z46=$Z$83,Z46=$Z$84,Z46=$Z$85,Z46=$Z$86,Z46=$Z$87,Z46=$Z$88)),"Fehler",0)</f>
        <v>0</v>
      </c>
      <c r="AH46" s="18"/>
      <c r="AI46" s="13"/>
    </row>
    <row r="47" spans="1:35" ht="15.75" x14ac:dyDescent="0.25">
      <c r="A47" s="11">
        <v>0.45833333333333331</v>
      </c>
      <c r="B47" s="12">
        <v>0.47916666666666669</v>
      </c>
      <c r="C47" s="6"/>
      <c r="D47" s="15" t="s">
        <v>54</v>
      </c>
      <c r="E47" s="10" t="s">
        <v>48</v>
      </c>
      <c r="F47" s="10" t="s">
        <v>49</v>
      </c>
      <c r="G47" s="15"/>
      <c r="H47" s="16" t="s">
        <v>50</v>
      </c>
      <c r="I47" s="16"/>
      <c r="J47" s="16" t="s">
        <v>51</v>
      </c>
      <c r="K47">
        <f>IF(AND(D47&lt;&gt;"",OR(D47=$D$48,D47=$D$49,D47=$D$50,D47=$D$51,D47=$D$52,D47=$D$53,D47=$D$54,D47=$D$55,D47=$D$56,D47=$D$57,D47=$D$58,D47=$D$59,D47=$D$70,D47=$D$71,D47=$D$72,D47=$D$73,D47=$D$74,D47=$D$75,D47=$D$76,D47=$D$77,D47=$D$78,D47=$D$79,D47=$D$80,D47=$D$81,D47=$D$82,D47=$D$83,D47=$D$84,D47=$D$85,D47=$D$86,D47=$D$87,D47=$D$88,D47=$O$11,D47=$O$12,D47=$O$13,D47=$O$14,D47=$O$15,D47=$O$16,D47=$O$17,D47=$O$18,D47=$O$19,D47=$O$20,D47=$O$21,D47=$O$22,D47=$O$23,D47=$O$24,D47=$O$25,D47=$O$26,D47=$O$27,D47=$O$28,D47=$O$29,D47=$O$41,D47=$O$42,D47=$O$43,D47=$O$44,D47=$O$45,D47=$O$46,D47=$O$47,D47=$O$48,D47=$O$49,D47=$O$50,D47=$O$51,D47=$O$52,D47=$O$53,D47=$O$54,D47=$O$55,D47=$O$56,D47=$O$57,D47=$O$58,D47=$O$59,D47=$O$70,D47=$O$71,D47=$O$72,D47=$O$73,D47=$O$74,D47=$O$75,D47=$O$76,D47=$O$77,D47=$O$78,D47=$O$79,D47=$O$80,D47=$O$81,D47=$O$82,D47=$O$83,D47=$O$84,D47=$O$85,D47=$O$86,D47=$O$87,D47=$O$88,D47=$Z$11,D47=$Z$12,D47=$Z$13,D47=$Z$14,D47=$Z$15,D47=$Z$16,D47=$Z$17,D47=$Z$18,D47=$Z$19,D47=$Z$20,D47=$Z$21,D47=$Z$22,D47=$Z$23,D47=$Z$24,D47=$Z$25,D47=$Z$26,D47=$Z$27,D47=$Z$28,D47=$Z$29,D47=$Z$41,D47=$Z$42,D47=$Z$43,D47=$Z$44,D47=$Z$45,D47=$Z$46,D47=$Z$47,D47=$Z$48,D47=$Z$49,D47=$Z$50,D47=$Z$51,D47=$Z$52,D47=$Z$53,D47=$Z$54,D47=$Z$55,D47=$Z$56,D47=$Z$57,D47=$Z$58,D47=$Z$59,D47=$Z$70,D47=$Z$71,D47=$Z$72,D47=$Z$73,D47=$Z$74,D47=$Z$75,D47=$Z$76,D47=$Z$77,D47=$Z$78,D47=$Z$79,D47=$Z$80,D47=$Z$81,D47=$Z$82,D47=$Z$83,D47=$Z$84,D47=$Z$85,D47=$Z$86,D47=$Z$87,D47=$Z$88)),"Fehler",0)</f>
        <v>0</v>
      </c>
      <c r="L47" s="11">
        <v>0.45833333333333331</v>
      </c>
      <c r="M47" s="12">
        <v>0.47916666666666669</v>
      </c>
      <c r="N47" s="6"/>
      <c r="O47" s="15"/>
      <c r="P47" s="10"/>
      <c r="Q47" s="10"/>
      <c r="R47" s="15"/>
      <c r="S47" s="16"/>
      <c r="T47" s="16"/>
      <c r="U47" s="16"/>
      <c r="V47">
        <f>IF(AND(O47&lt;&gt;"",OR(O47=$O$48,O47=$O$49,O47=$O$50,O47=$O$51,O47=$O$52,O47=$O$53,O47=$O$54,O47=$O$55,O47=$O$56,O47=$O$57,O47=$O$58,O47=$O$59,O47=$O$70,O47=$O$71,O47=$O$72,O47=$O$73,O47=$O$74,O47=$O$75,O47=$O$76,O47=$O$77,O47=$O$78,O47=$O$79,O47=$O$80,O47=$O$81,O47=$O$82,O47=$O$83,O47=$O$84,O47=$O$85,O47=$O$86,O47=$O$87,O47=$O$88,O47=$Z$11,O47=$Z$12,O47=$Z$13,O47=$Z$14,O47=$Z$15,O47=$Z$16,O47=$Z$17,O47=$Z$18,O47=$Z$19,O47=$Z$20,O47=$Z$21,O47=$Z$22,O47=$Z$23,O47=$Z$24,O47=$Z$25,O47=$Z$26,O47=$Z$27,O47=$Z$28,O47=$Z$29,O47=$Z$41,O47=$Z$42,O47=$Z$43,O47=$Z$44,O47=$Z$45,O47=$Z$46,O47=$Z$47,O47=$Z$48,O47=$Z$49,O47=$Z$50,O47=$Z$51,O47=$Z$52,O47=$Z$53,O47=$Z$54,O47=$Z$55,O47=$Z$56,O47=$Z$57,O47=$Z$58,O47=$Z$59,O47=$Z$70,O47=$Z$71,O47=$Z$72,O47=$Z$73,O47=$Z$74,O47=$Z$75,O47=$Z$76,O47=$Z$77,O47=$Z$78,O47=$Z$79,O47=$Z$80,O47=$Z$81,O47=$Z$82,O47=$Z$83,O47=$Z$84,O47=$Z$85,O47=$Z$86,O47=$Z$87,O47=$Z$88)),"Fehler",0)</f>
        <v>0</v>
      </c>
      <c r="W47" s="11">
        <v>0.45833333333333331</v>
      </c>
      <c r="X47" s="12">
        <v>0.47916666666666669</v>
      </c>
      <c r="Y47" s="6"/>
      <c r="Z47" s="15"/>
      <c r="AA47" s="16"/>
      <c r="AB47" s="16"/>
      <c r="AC47" s="15"/>
      <c r="AD47" s="16"/>
      <c r="AE47" s="16"/>
      <c r="AF47" s="16"/>
      <c r="AG47">
        <f>IF(AND(Z47&lt;&gt;"",OR(Z47=$Z$48,Z47=$Z$49,Z47=$Z$50,Z47=$Z$51,Z47=$Z$52,Z47=$Z$53,Z47=$Z$54,Z47=$Z$55,Z47=$Z$56,Z47=$Z$57,Z47=$Z$58,Z47=$Z$59,Z47=$Z$70,Z47=$Z$71,Z47=$Z$72,Z47=$Z$73,Z47=$Z$74,Z47=$Z$75,Z47=$Z$76,Z47=$Z$77,Z47=$Z$78,Z47=$Z$79,Z47=$Z$80,Z47=$Z$81,Z47=$Z$82,Z47=$Z$83,Z47=$Z$84,Z47=$Z$85,Z47=$Z$86,Z47=$Z$87,Z47=$Z$88)),"Fehler",0)</f>
        <v>0</v>
      </c>
      <c r="AH47" s="18"/>
      <c r="AI47" s="13"/>
    </row>
    <row r="48" spans="1:35" ht="15.75" x14ac:dyDescent="0.25">
      <c r="A48" s="11">
        <v>0.47916666666666669</v>
      </c>
      <c r="B48" s="12">
        <v>0.5</v>
      </c>
      <c r="C48" s="6"/>
      <c r="D48" s="15" t="s">
        <v>55</v>
      </c>
      <c r="E48" s="10" t="s">
        <v>48</v>
      </c>
      <c r="F48" s="10" t="s">
        <v>49</v>
      </c>
      <c r="G48" s="15"/>
      <c r="H48" s="16" t="s">
        <v>50</v>
      </c>
      <c r="I48" s="16"/>
      <c r="J48" s="16" t="s">
        <v>51</v>
      </c>
      <c r="K48">
        <f>IF(AND(D48&lt;&gt;"",OR(D48=$D$49,D48=$D$50,D48=$D$51,D48=$D$52,D48=$D$53,D48=$D$54,D48=$D$55,D48=$D$56,D48=$D$57,D48=$D$58,D48=$D$59,D48=$D$70,D48=$D$71,D48=$D$72,D48=$D$73,D48=$D$74,D48=$D$75,D48=$D$76,D48=$D$77,D48=$D$78,D48=$D$79,D48=$D$80,D48=$D$81,D48=$D$82,D48=$D$83,D48=$D$84,D48=$D$85,D48=$D$86,D48=$D$87,D48=$D$88,D48=$O$11,D48=$O$12,D48=$O$13,D48=$O$14,D48=$O$15,D48=$O$16,D48=$O$17,D48=$O$18,D48=$O$19,D48=$O$20,D48=$O$21,D48=$O$22,D48=$O$23,D48=$O$24,D48=$O$25,D48=$O$26,D48=$O$27,D48=$O$28,D48=$O$29,D48=$O$41,D48=$O$42,D48=$O$43,D48=$O$44,D48=$O$45,D48=$O$46,D48=$O$47,D48=$O$48,D48=$O$49,D48=$O$50,D48=$O$51,D48=$O$52,D48=$O$53,D48=$O$54,D48=$O$55,D48=$O$56,D48=$O$57,D48=$O$58,D48=$O$59,D48=$O$70,D48=$O$71,D48=$O$72,D48=$O$73,D48=$O$74,D48=$O$75,D48=$O$76,D48=$O$77,D48=$O$78,D48=$O$79,D48=$O$80,D48=$O$81,D48=$O$82,D48=$O$83,D48=$O$84,D48=$O$85,D48=$O$86,D48=$O$87,D48=$O$88,D48=$Z$11,D48=$Z$12,D48=$Z$13,D48=$Z$14,D48=$Z$15,D48=$Z$16,D48=$Z$17,D48=$Z$18,D48=$Z$19,D48=$Z$20,D48=$Z$21,D48=$Z$22,D48=$Z$23,D48=$Z$24,D48=$Z$25,D48=$Z$26,D48=$Z$27,D48=$Z$28,D48=$Z$29,D48=$Z$41,D48=$Z$42,D48=$Z$43,D48=$Z$44,D48=$Z$45,D48=$Z$46,D48=$Z$47,D48=$Z$48,D48=$Z$49,D48=$Z$50,D48=$Z$51,D48=$Z$52,D48=$Z$53,D48=$Z$54,D48=$Z$55,D48=$Z$56,D48=$Z$57,D48=$Z$58,D48=$Z$59,D48=$Z$70,D48=$Z$71,D48=$Z$72,D48=$Z$73,D48=$Z$74,D48=$Z$75,D48=$Z$76,D48=$Z$77,D48=$Z$78,D48=$Z$79,D48=$Z$80,D48=$Z$81,D48=$Z$82,D48=$Z$83,D48=$Z$84,D48=$Z$85,D48=$Z$86,D48=$Z$87,D48=$Z$88)),"Fehler",0)</f>
        <v>0</v>
      </c>
      <c r="L48" s="11">
        <v>0.47916666666666669</v>
      </c>
      <c r="M48" s="12">
        <v>0.5</v>
      </c>
      <c r="N48" s="6"/>
      <c r="O48" s="36"/>
      <c r="P48" s="10"/>
      <c r="Q48" s="10"/>
      <c r="R48" s="15"/>
      <c r="S48" s="16"/>
      <c r="T48" s="16"/>
      <c r="U48" s="16"/>
      <c r="V48">
        <f>IF(AND(O48&lt;&gt;"",OR(O48=$O$49,O48=$O$50,O48=$O$51,O48=$O$52,O48=$O$53,O48=$O$54,O48=$O$55,O48=$O$56,O48=$O$57,O48=$O$58,O48=$O$59,O48=$O$70,O48=$O$71,O48=$O$72,O48=$O$73,O48=$O$74,O48=$O$75,O48=$O$76,O48=$O$77,O48=$O$78,O48=$O$79,O48=$O$80,O48=$O$81,O48=$O$82,O48=$O$83,O48=$O$84,O48=$O$85,O48=$O$86,O48=$O$87,O48=$O$88,O48=$Z$11,O48=$Z$12,O48=$Z$13,O48=$Z$14,O48=$Z$15,O48=$Z$16,O48=$Z$17,O48=$Z$18,O48=$Z$19,O48=$Z$20,O48=$Z$21,O48=$Z$22,O48=$Z$23,O48=$Z$24,O48=$Z$25,O48=$Z$26,O48=$Z$27,O48=$Z$28,O48=$Z$29,O48=$Z$41,O48=$Z$42,O48=$Z$43,O48=$Z$44,O48=$Z$45,O48=$Z$46,O48=$Z$47,O48=$Z$48,O48=$Z$49,O48=$Z$50,O48=$Z$51,O48=$Z$52,O48=$Z$53,O48=$Z$54,O48=$Z$55,O48=$Z$56,O48=$Z$57,O48=$Z$58,O48=$Z$59,O48=$Z$70,O48=$Z$71,O48=$Z$72,O48=$Z$73,O48=$Z$74,O48=$Z$75,O48=$Z$76,O48=$Z$77,O48=$Z$78,O48=$Z$79,O48=$Z$80,O48=$Z$81,O48=$Z$82,O48=$Z$83,O48=$Z$84,O48=$Z$85,O48=$Z$86,O48=$Z$87,O48=$Z$88)),"Fehler",0)</f>
        <v>0</v>
      </c>
      <c r="W48" s="11">
        <v>0.47916666666666669</v>
      </c>
      <c r="X48" s="12">
        <v>0.5</v>
      </c>
      <c r="Y48" s="6"/>
      <c r="Z48" s="15"/>
      <c r="AA48" s="16"/>
      <c r="AB48" s="16"/>
      <c r="AC48" s="15"/>
      <c r="AD48" s="16"/>
      <c r="AE48" s="16"/>
      <c r="AF48" s="16"/>
      <c r="AG48">
        <f>IF(AND(Z48&lt;&gt;"",OR(Z48=$Z$49,Z48=$Z$50,Z48=$Z$51,Z48=$Z$52,Z48=$Z$53,Z48=$Z$54,Z48=$Z$55,Z48=$Z$56,Z48=$Z$57,Z48=$Z$58,Z48=$Z$59,Z48=$Z$70,Z48=$Z$71,Z48=$Z$72,Z48=$Z$73,Z48=$Z$74,Z48=$Z$75,Z48=$Z$76,Z48=$Z$77,Z48=$Z$78,Z48=$Z$79,Z48=$Z$80,Z48=$Z$81,Z48=$Z$82,Z48=$Z$83,Z48=$Z$84,Z48=$Z$85,Z48=$Z$86,Z48=$Z$87,Z48=$Z$88)),"Fehler",0)</f>
        <v>0</v>
      </c>
      <c r="AH48" s="17"/>
    </row>
    <row r="49" spans="1:34" ht="15.75" x14ac:dyDescent="0.25">
      <c r="A49" s="11">
        <v>0.5</v>
      </c>
      <c r="B49" s="12">
        <v>0.52083333333333337</v>
      </c>
      <c r="C49" s="6"/>
      <c r="D49" s="36" t="s">
        <v>56</v>
      </c>
      <c r="E49" s="10" t="s">
        <v>48</v>
      </c>
      <c r="F49" s="10" t="s">
        <v>49</v>
      </c>
      <c r="G49" s="15"/>
      <c r="H49" s="16" t="s">
        <v>50</v>
      </c>
      <c r="I49" s="16"/>
      <c r="J49" s="16" t="s">
        <v>51</v>
      </c>
      <c r="K49">
        <f>IF(AND(D49&lt;&gt;"",OR(D49=$D$50,D49=$D$51,D49=$D$52,D49=$D$53,D49=$D$54,D49=$D$55,D49=$D$56,D49=$D$57,D49=$D$58,D49=$D$59,D49=$D$70,D49=$D$71,D49=$D$72,D49=$D$73,D49=$D$74,D49=$D$75,D49=$D$76,D49=$D$77,D49=$D$78,D49=$D$79,D49=$D$80,D49=$D$81,D49=$D$82,D49=$D$83,D49=$D$84,D49=$D$85,D49=$D$86,D49=$D$87,D49=$D$88,D49=$O$11,D49=$O$12,D49=$O$13,D49=$O$14,D49=$O$15,D49=$O$16,D49=$O$17,D49=$O$18,D49=$O$19,D49=$O$20,D49=$O$21,D49=$O$22,D49=$O$23,D49=$O$24,D49=$O$25,D49=$O$26,D49=$O$27,D49=$O$28,D49=$O$29,D49=$O$41,D49=$O$42,D49=$O$43,D49=$O$44,D49=$O$45,D49=$O$46,D49=$O$47,D49=$O$48,D49=$O$49,D49=$O$50,D49=$O$51,D49=$O$52,D49=$O$53,D49=$O$54,D49=$O$55,D49=$O$56,D49=$O$57,D49=$O$58,D49=$O$59,D49=$O$70,D49=$O$71,D49=$O$72,D49=$O$73,D49=$O$74,D49=$O$75,D49=$O$76,D49=$O$77,D49=$O$78,D49=$O$79,D49=$O$80,D49=$O$81,D49=$O$82,D49=$O$83,D49=$O$84,D49=$O$85,D49=$O$86,D49=$O$87,D49=$O$88,D49=$Z$11,D49=$Z$12,D49=$Z$13,D49=$Z$14,D49=$Z$15,D49=$Z$16,D49=$Z$17,D49=$Z$18,D49=$Z$19,D49=$Z$20,D49=$Z$21,D49=$Z$22,D49=$Z$23,D49=$Z$24,D49=$Z$25,D49=$Z$26,D49=$Z$27,D49=$Z$28,D49=$Z$29,D49=$Z$41,D49=$Z$42,D49=$Z$43,D49=$Z$44,D49=$Z$45,D49=$Z$46,D49=$Z$47,D49=$Z$48,D49=$Z$49,D49=$Z$50,D49=$Z$51,D49=$Z$52,D49=$Z$53,D49=$Z$54,D49=$Z$55,D49=$Z$56,D49=$Z$57,D49=$Z$58,D49=$Z$59,D49=$Z$70,D49=$Z$71,D49=$Z$72,D49=$Z$73,D49=$Z$74,D49=$Z$75,D49=$Z$76,D49=$Z$77,D49=$Z$78,D49=$Z$79,D49=$Z$80,D49=$Z$81,D49=$Z$82,D49=$Z$83,D49=$Z$84,D49=$Z$85,D49=$Z$86,D49=$Z$87,D49=$Z$88)),"Fehler",0)</f>
        <v>0</v>
      </c>
      <c r="L49" s="11">
        <v>0.5</v>
      </c>
      <c r="M49" s="12">
        <v>0.52083333333333337</v>
      </c>
      <c r="N49" s="6"/>
      <c r="O49" s="15"/>
      <c r="P49" s="16"/>
      <c r="Q49" s="16"/>
      <c r="R49" s="15"/>
      <c r="S49" s="16"/>
      <c r="T49" s="16"/>
      <c r="U49" s="16"/>
      <c r="V49">
        <f>IF(AND(O49&lt;&gt;"",OR(O49=$O$50,O49=$O$51,O49=$O$52,O49=$O$53,O49=$O$54,O49=$O$55,O49=$O$56,O49=$O$57,O49=$O$58,O49=$O$59,O49=$O$70,O49=$O$71,O49=$O$72,O49=$O$73,O49=$O$74,O49=$O$75,O49=$O$76,O49=$O$77,O49=$O$78,O49=$O$79,O49=$O$80,O49=$O$81,O49=$O$82,O49=$O$83,O49=$O$84,O49=$O$85,O49=$O$86,O49=$O$87,O49=$O$88,O49=$Z$11,O49=$Z$12,O49=$Z$13,O49=$Z$14,O49=$Z$15,O49=$Z$16,O49=$Z$17,O49=$Z$18,O49=$Z$19,O49=$Z$20,O49=$Z$21,O49=$Z$22,O49=$Z$23,O49=$Z$24,O49=$Z$25,O49=$Z$26,O49=$Z$27,O49=$Z$28,O49=$Z$29,O49=$Z$41,O49=$Z$42,O49=$Z$43,O49=$Z$44,O49=$Z$45,O49=$Z$46,O49=$Z$47,O49=$Z$48,O49=$Z$49,O49=$Z$50,O49=$Z$51,O49=$Z$52,O49=$Z$53,O49=$Z$54,O49=$Z$55,O49=$Z$56,O49=$Z$57,O49=$Z$58,O49=$Z$59,O49=$Z$70,O49=$Z$71,O49=$Z$72,O49=$Z$73,O49=$Z$74,O49=$Z$75,O49=$Z$76,O49=$Z$77,O49=$Z$78,O49=$Z$79,O49=$Z$80,O49=$Z$81,O49=$Z$82,O49=$Z$83,O49=$Z$84,O49=$Z$85,O49=$Z$86,O49=$Z$87,O49=$Z$88)),"Fehler",0)</f>
        <v>0</v>
      </c>
      <c r="W49" s="11">
        <v>0.5</v>
      </c>
      <c r="X49" s="12">
        <v>0.52083333333333337</v>
      </c>
      <c r="Y49" s="6"/>
      <c r="Z49" s="15"/>
      <c r="AA49" s="16"/>
      <c r="AB49" s="16"/>
      <c r="AC49" s="15"/>
      <c r="AD49" s="16"/>
      <c r="AE49" s="16"/>
      <c r="AF49" s="16"/>
      <c r="AG49">
        <f>IF(AND(Z49&lt;&gt;"",OR(Z49=$Z$50,Z49=$Z$51,Z49=$Z$52,Z49=$Z$53,Z49=$Z$54,Z49=$Z$55,Z49=$Z$56,Z49=$Z$57,Z49=$Z$58,Z49=$Z$59,Z49=$Z$70,Z49=$Z$71,Z49=$Z$72,Z49=$Z$73,Z49=$Z$74,Z49=$Z$75,Z49=$Z$76,Z49=$Z$77,Z49=$Z$78,Z49=$Z$79,Z49=$Z$80,Z49=$Z$81,Z49=$Z$82,Z49=$Z$83,Z49=$Z$84,Z49=$Z$85,Z49=$Z$86,Z49=$Z$87,Z49=$Z$88)),"Fehler",0)</f>
        <v>0</v>
      </c>
      <c r="AH49" s="17"/>
    </row>
    <row r="50" spans="1:34" ht="15.75" x14ac:dyDescent="0.25">
      <c r="A50" s="11"/>
      <c r="B50" s="12"/>
      <c r="C50" s="6"/>
      <c r="D50" s="15"/>
      <c r="E50" s="10"/>
      <c r="F50" s="10"/>
      <c r="G50" s="15"/>
      <c r="H50" s="16"/>
      <c r="I50" s="16"/>
      <c r="J50" s="16"/>
      <c r="K50">
        <f>IF(AND(D50&lt;&gt;"",OR(D50=$D$51,D50=$D$52,D50=$D$53,D50=$D$54,D50=$D$55,D50=$D$56,D50=$D$57,D50=$D$58,D50=$D$59,D50=$D$70,D50=$D$71,D50=$D$72,D50=$D$73,D50=$D$74,D50=$D$75,D50=$D$76,D50=$D$77,D50=$D$78,D50=$D$79,D50=$D$80,D50=$D$81,D50=$D$82,D50=$D$83,D50=$D$84,D50=$D$85,D50=$D$86,D50=$D$87,D50=$D$88,D50=$O$11,D50=$O$12,D50=$O$13,D50=$O$14,D50=$O$15,D50=$O$16,D50=$O$17,D50=$O$18,D50=$O$19,D50=$O$20,D50=$O$21,D50=$O$22,D50=$O$23,D50=$O$24,D50=$O$25,D50=$O$26,D50=$O$27,D50=$O$28,D50=$O$29,D50=$O$41,D50=$O$42,D50=$O$43,D50=$O$44,D50=$O$45,D50=$O$46,D50=$O$47,D50=$O$48,D50=$O$49,D50=$O$50,D50=$O$51,D50=$O$52,D50=$O$53,D50=$O$54,D50=$O$55,D50=$O$56,D50=$O$57,D50=$O$58,D50=$O$59,D50=$O$70,D50=$O$71,D50=$O$72,D50=$O$73,D50=$O$74,D50=$O$75,D50=$O$76,D50=$O$77,D50=$O$78,D50=$O$79,D50=$O$80,D50=$O$81,D50=$O$82,D50=$O$83,D50=$O$84,D50=$O$85,D50=$O$86,D50=$O$87,D50=$O$88,D50=$Z$11,D50=$Z$12,D50=$Z$13,D50=$Z$14,D50=$Z$15,D50=$Z$16,D50=$Z$17,D50=$Z$18,D50=$Z$19,D50=$Z$20,D50=$Z$21,D50=$Z$22,D50=$Z$23,D50=$Z$24,D50=$Z$25,D50=$Z$26,D50=$Z$27,D50=$Z$28,D50=$Z$29,D50=$Z$41,D50=$Z$42,D50=$Z$43,D50=$Z$44,D50=$Z$45,D50=$Z$46,D50=$Z$47,D50=$Z$48,D50=$Z$49,D50=$Z$50,D50=$Z$51,D50=$Z$52,D50=$Z$53,D50=$Z$54,D50=$Z$55,D50=$Z$56,D50=$Z$57,D50=$Z$58,D50=$Z$59,D50=$Z$70,D50=$Z$71,D50=$Z$72,D50=$Z$73,D50=$Z$74,D50=$Z$75,D50=$Z$76,D50=$Z$77,D50=$Z$78,D50=$Z$79,D50=$Z$80,D50=$Z$81,D50=$Z$82,D50=$Z$83,D50=$Z$84,D50=$Z$85,D50=$Z$86,D50=$Z$87,D50=$Z$88)),"Fehler",0)</f>
        <v>0</v>
      </c>
      <c r="L50" s="11"/>
      <c r="M50" s="12"/>
      <c r="N50" s="6"/>
      <c r="O50" s="15"/>
      <c r="P50" s="16"/>
      <c r="Q50" s="16"/>
      <c r="R50" s="15"/>
      <c r="S50" s="16"/>
      <c r="T50" s="16"/>
      <c r="U50" s="16"/>
      <c r="V50">
        <f>IF(AND(O50&lt;&gt;"",OR(O50=$O$51,O50=$O$52,O50=$O$53,O50=$O$54,O50=$O$55,O50=$O$56,O50=$O$57,O50=$O$58,O50=$O$59,O50=$O$70,O50=$O$71,O50=$O$72,O50=$O$73,O50=$O$74,O50=$O$75,O50=$O$76,O50=$O$77,O50=$O$78,O50=$O$79,O50=$O$80,O50=$O$81,O50=$O$82,O50=$O$83,O50=$O$84,O50=$O$85,O50=$O$86,O50=$O$87,O50=$O$88,O50=$Z$11,O50=$Z$12,O50=$Z$13,O50=$Z$14,O50=$Z$15,O50=$Z$16,O50=$Z$17,O50=$Z$18,O50=$Z$19,O50=$Z$20,O50=$Z$21,O50=$Z$22,O50=$Z$23,O50=$Z$24,O50=$Z$25,O50=$Z$26,O50=$Z$27,O50=$Z$28,O50=$Z$29,O50=$Z$41,O50=$Z$42,O50=$Z$43,O50=$Z$44,O50=$Z$45,O50=$Z$46,O50=$Z$47,O50=$Z$48,O50=$Z$49,O50=$Z$50,O50=$Z$51,O50=$Z$52,O50=$Z$53,O50=$Z$54,O50=$Z$55,O50=$Z$56,O50=$Z$57,O50=$Z$58,O50=$Z$59,O50=$Z$70,O50=$Z$71,O50=$Z$72,O50=$Z$73,O50=$Z$74,O50=$Z$75,O50=$Z$76,O50=$Z$77,O50=$Z$78,O50=$Z$79,O50=$Z$80,O50=$Z$81,O50=$Z$82,O50=$Z$83,O50=$Z$84,O50=$Z$85,O50=$Z$86,O50=$Z$87,O50=$Z$88)),"Fehler",0)</f>
        <v>0</v>
      </c>
      <c r="W50" s="11"/>
      <c r="X50" s="12"/>
      <c r="Y50" s="6"/>
      <c r="Z50" s="15"/>
      <c r="AA50" s="16"/>
      <c r="AB50" s="16"/>
      <c r="AC50" s="15"/>
      <c r="AD50" s="16"/>
      <c r="AE50" s="16"/>
      <c r="AF50" s="16"/>
      <c r="AG50">
        <f>IF(AND(Z50&lt;&gt;"",OR(Z50=$Z$51,Z50=$Z$52,Z50=$Z$53,Z50=$Z$54,Z50=$Z$55,Z50=$Z$56,Z50=$Z$57,Z50=$Z$58,Z50=$Z$59,Z50=$Z$70,Z50=$Z$71,Z50=$Z$72,Z50=$Z$73,Z50=$Z$74,Z50=$Z$75,Z50=$Z$76,Z50=$Z$77,Z50=$Z$78,Z50=$Z$79,Z50=$Z$80,Z50=$Z$81,Z50=$Z$82,Z50=$Z$83,Z50=$Z$84,Z50=$Z$85,Z50=$Z$86,Z50=$Z$87,Z50=$Z$88)),"Fehler",0)</f>
        <v>0</v>
      </c>
      <c r="AH50" s="17"/>
    </row>
    <row r="51" spans="1:34" ht="15.75" x14ac:dyDescent="0.25">
      <c r="A51" s="11">
        <v>0.54166666666666663</v>
      </c>
      <c r="B51" s="12">
        <v>0.5625</v>
      </c>
      <c r="C51" s="6"/>
      <c r="D51" s="15" t="s">
        <v>102</v>
      </c>
      <c r="E51" s="10" t="s">
        <v>143</v>
      </c>
      <c r="F51" s="10" t="s">
        <v>44</v>
      </c>
      <c r="G51" s="15"/>
      <c r="H51" s="16" t="s">
        <v>144</v>
      </c>
      <c r="I51" s="16"/>
      <c r="J51" s="16" t="s">
        <v>51</v>
      </c>
      <c r="K51">
        <f>IF(AND(D51&lt;&gt;"",OR(D51=$D$52,D51=$D$53,D51=$D$54,D51=$D$55,D51=$D$56,D51=$D$57,D51=$D$58,D51=$D$59,D51=$D$70,D51=$D$71,D51=$D$72,D51=$D$73,D51=$D$74,D51=$D$75,D51=$D$76,D51=$D$77,D51=$D$78,D51=$D$79,D51=$D$80,D51=$D$81,D51=$D$82,D51=$D$83,D51=$D$84,D51=$D$85,D51=$D$86,D51=$D$87,D51=$D$88,D51=$O$11,D51=$O$12,D51=$O$13,D51=$O$14,D51=$O$15,D51=$O$16,D51=$O$17,D51=$O$18,D51=$O$19,D51=$O$20,D51=$O$21,D51=$O$22,D51=$O$23,D51=$O$24,D51=$O$25,D51=$O$26,D51=$O$27,D51=$O$28,D51=$O$29,D51=$O$41,D51=$O$42,D51=$O$43,D51=$O$44,D51=$O$45,D51=$O$46,D51=$O$47,D51=$O$48,D51=$O$49,D51=$O$50,D51=$O$51,D51=$O$52,D51=$O$53,D51=$O$54,D51=$O$55,D51=$O$56,D51=$O$57,D51=$O$58,D51=$O$59,D51=$O$70,D51=$O$71,D51=$O$72,D51=$O$73,D51=$O$74,D51=$O$75,D51=$O$76,D51=$O$77,D51=$O$78,D51=$O$79,D51=$O$80,D51=$O$81,D51=$O$82,D51=$O$83,D51=$O$84,D51=$O$85,D51=$O$86,D51=$O$87,D51=$O$88,D51=$Z$11,D51=$Z$12,D51=$Z$13,D51=$Z$14,D51=$Z$15,D51=$Z$16,D51=$Z$17,D51=$Z$18,D51=$Z$19,D51=$Z$20,D51=$Z$21,D51=$Z$22,D51=$Z$23,D51=$Z$24,D51=$Z$25,D51=$Z$26,D51=$Z$27,D51=$Z$28,D51=$Z$29,D51=$Z$41,D51=$Z$42,D51=$Z$43,D51=$Z$44,D51=$Z$45,D51=$Z$46,D51=$Z$47,D51=$Z$48,D51=$Z$49,D51=$Z$50,D51=$Z$51,D51=$Z$52,D51=$Z$53,D51=$Z$54,D51=$Z$55,D51=$Z$56,D51=$Z$57,D51=$Z$58,D51=$Z$59,D51=$Z$70,D51=$Z$71,D51=$Z$72,D51=$Z$73,D51=$Z$74,D51=$Z$75,D51=$Z$76,D51=$Z$77,D51=$Z$78,D51=$Z$79,D51=$Z$80,D51=$Z$81,D51=$Z$82,D51=$Z$83,D51=$Z$84,D51=$Z$85,D51=$Z$86,D51=$Z$87,D51=$Z$88)),"Fehler",0)</f>
        <v>0</v>
      </c>
      <c r="L51" s="11">
        <v>0.54166666666666663</v>
      </c>
      <c r="M51" s="12">
        <v>0.5625</v>
      </c>
      <c r="N51" s="6"/>
      <c r="O51" s="15"/>
      <c r="P51" s="16"/>
      <c r="Q51" s="16"/>
      <c r="R51" s="15"/>
      <c r="S51" s="16"/>
      <c r="T51" s="16"/>
      <c r="U51" s="16"/>
      <c r="V51">
        <f>IF(AND(O51&lt;&gt;"",OR(O51=$O$52,O51=$O$53,O51=$O$54,O51=$O$55,O51=$O$56,O51=$O$57,O51=$O$58,O51=$O$59,O51=$O$70,O51=$O$71,O51=$O$72,O51=$O$73,O51=$O$74,O51=$O$75,O51=$O$76,O51=$O$77,O51=$O$78,O51=$O$79,O51=$O$80,O51=$O$81,O51=$O$82,O51=$O$83,O51=$O$84,O51=$O$85,O51=$O$86,O51=$O$87,O51=$O$88,O51=$Z$11,O51=$Z$12,O51=$Z$13,O51=$Z$14,O51=$Z$15,O51=$Z$16,O51=$Z$17,O51=$Z$18,O51=$Z$19,O51=$Z$20,O51=$Z$21,O51=$Z$22,O51=$Z$23,O51=$Z$24,O51=$Z$25,O51=$Z$26,O51=$Z$27,O51=$Z$28,O51=$Z$29,O51=$Z$41,O51=$Z$42,O51=$Z$43,O51=$Z$44,O51=$Z$45,O51=$Z$46,O51=$Z$47,O51=$Z$48,O51=$Z$49,O51=$Z$50,O51=$Z$51,O51=$Z$52,O51=$Z$53,O51=$Z$54,O51=$Z$55,O51=$Z$56,O51=$Z$57,O51=$Z$58,O51=$Z$59,O51=$Z$70,O51=$Z$71,O51=$Z$72,O51=$Z$73,O51=$Z$74,O51=$Z$75,O51=$Z$76,O51=$Z$77,O51=$Z$78,O51=$Z$79,O51=$Z$80,O51=$Z$81,O51=$Z$82,O51=$Z$83,O51=$Z$84,O51=$Z$85,O51=$Z$86,O51=$Z$87,O51=$Z$88)),"Fehler",0)</f>
        <v>0</v>
      </c>
      <c r="W51" s="11">
        <v>0.54166666666666663</v>
      </c>
      <c r="X51" s="12">
        <v>0.5625</v>
      </c>
      <c r="Y51" s="6"/>
      <c r="Z51" s="15"/>
      <c r="AA51" s="16"/>
      <c r="AB51" s="16"/>
      <c r="AC51" s="15"/>
      <c r="AD51" s="16"/>
      <c r="AE51" s="15"/>
      <c r="AF51" s="16"/>
      <c r="AG51">
        <f>IF(AND(Z51&lt;&gt;"",OR(Z51=$Z$52,Z51=$Z$53,Z51=$Z$54,Z51=$Z$55,Z51=$Z$56,Z51=$Z$57,Z51=$Z$58,Z51=$Z$59,Z51=$Z$70,Z51=$Z$71,Z51=$Z$72,Z51=$Z$73,Z51=$Z$74,Z51=$Z$75,Z51=$Z$76,Z51=$Z$77,Z51=$Z$78,Z51=$Z$79,Z51=$Z$80,Z51=$Z$81,Z51=$Z$82,Z51=$Z$83,Z51=$Z$84,Z51=$Z$85,Z51=$Z$86,Z51=$Z$87,Z51=$Z$88)),"Fehler",0)</f>
        <v>0</v>
      </c>
      <c r="AH51" s="17"/>
    </row>
    <row r="52" spans="1:34" ht="15.75" x14ac:dyDescent="0.25">
      <c r="A52" s="11">
        <v>0.5625</v>
      </c>
      <c r="B52" s="12">
        <v>0.58333333333333337</v>
      </c>
      <c r="C52" s="6"/>
      <c r="D52" s="15" t="s">
        <v>42</v>
      </c>
      <c r="E52" s="10" t="s">
        <v>143</v>
      </c>
      <c r="F52" s="10" t="s">
        <v>44</v>
      </c>
      <c r="G52" s="15"/>
      <c r="H52" s="16" t="s">
        <v>144</v>
      </c>
      <c r="I52" s="16"/>
      <c r="J52" s="16" t="s">
        <v>51</v>
      </c>
      <c r="K52">
        <f>IF(AND(D52&lt;&gt;"",OR(D52=$D$53,D52=$D$54,D52=$D$55,D52=$D$56,D52=$D$57,D52=$D$58,D52=$D$59,D52=$D$70,D52=$D$71,D52=$D$72,D52=$D$73,D52=$D$74,D52=$D$75,D52=$D$76,D52=$D$77,D52=$D$78,D52=$D$79,D52=$D$80,D52=$D$81,D52=$D$82,D52=$D$83,D52=$D$84,D52=$D$85,D52=$D$86,D52=$D$87,D52=$D$88,D52=$O$11,D52=$O$12,D52=$O$13,D52=$O$14,D52=$O$15,D52=$O$16,D52=$O$17,D52=$O$18,D52=$O$19,D52=$O$20,D52=$O$21,D52=$O$22,D52=$O$23,D52=$O$24,D52=$O$25,D52=$O$26,D52=$O$27,D52=$O$28,D52=$O$29,D52=$O$41,D52=$O$42,D52=$O$43,D52=$O$44,D52=$O$45,D52=$O$46,D52=$O$47,D52=$O$48,D52=$O$49,D52=$O$50,D52=$O$51,D52=$O$52,D52=$O$53,D52=$O$54,D52=$O$55,D52=$O$56,D52=$O$57,D52=$O$58,D52=$O$59,D52=$O$70,D52=$O$71,D52=$O$72,D52=$O$73,D52=$O$74,D52=$O$75,D52=$O$76,D52=$O$77,D52=$O$78,D52=$O$79,D52=$O$80,D52=$O$81,D52=$O$82,D52=$O$83,D52=$O$84,D52=$O$85,D52=$O$86,D52=$O$87,D52=$O$88,D52=$Z$11,D52=$Z$12,D52=$Z$13,D52=$Z$14,D52=$Z$15,D52=$Z$16,D52=$Z$17,D52=$Z$18,D52=$Z$19,D52=$Z$20,D52=$Z$21,D52=$Z$22,D52=$Z$23,D52=$Z$24,D52=$Z$25,D52=$Z$26,D52=$Z$27,D52=$Z$28,D52=$Z$29,D52=$Z$41,D52=$Z$42,D52=$Z$43,D52=$Z$44,D52=$Z$45,D52=$Z$46,D52=$Z$47,D52=$Z$48,D52=$Z$49,D52=$Z$50,D52=$Z$51,D52=$Z$52,D52=$Z$53,D52=$Z$54,D52=$Z$55,D52=$Z$56,D52=$Z$57,D52=$Z$58,D52=$Z$59,D52=$Z$70,D52=$Z$71,D52=$Z$72,D52=$Z$73,D52=$Z$74,D52=$Z$75,D52=$Z$76,D52=$Z$77,D52=$Z$78,D52=$Z$79,D52=$Z$80,D52=$Z$81,D52=$Z$82,D52=$Z$83,D52=$Z$84,D52=$Z$85,D52=$Z$86,D52=$Z$87,D52=$Z$88)),"Fehler",0)</f>
        <v>0</v>
      </c>
      <c r="L52" s="11">
        <v>0.5625</v>
      </c>
      <c r="M52" s="12">
        <v>0.58333333333333337</v>
      </c>
      <c r="N52" s="6"/>
      <c r="O52" s="31"/>
      <c r="P52" s="16"/>
      <c r="Q52" s="16"/>
      <c r="R52" s="15"/>
      <c r="S52" s="16"/>
      <c r="T52" s="16"/>
      <c r="U52" s="16"/>
      <c r="V52">
        <f>IF(AND(O52&lt;&gt;"",OR(O52=$O$53,O52=$O$54,O52=$O$55,O52=$O$56,O52=$O$57,O52=$O$58,O52=$O$59,O52=$O$70,O52=$O$71,O52=$O$72,O52=$O$73,O52=$O$74,O52=$O$75,O52=$O$76,O52=$O$77,O52=$O$78,O52=$O$79,O52=$O$80,O52=$O$81,O52=$O$82,O52=$O$83,O52=$O$84,O52=$O$85,O52=$O$86,O52=$O$87,O52=$O$88,O52=$Z$11,O52=$Z$12,O52=$Z$13,O52=$Z$14,O52=$Z$15,O52=$Z$16,O52=$Z$17,O52=$Z$18,O52=$Z$19,O52=$Z$20,O52=$Z$21,O52=$Z$22,O52=$Z$23,O52=$Z$24,O52=$Z$25,O52=$Z$26,O52=$Z$27,O52=$Z$28,O52=$Z$29,O52=$Z$41,O52=$Z$42,O52=$Z$43,O52=$Z$44,O52=$Z$45,O52=$Z$46,O52=$Z$47,O52=$Z$48,O52=$Z$49,O52=$Z$50,O52=$Z$51,O52=$Z$52,O52=$Z$53,O52=$Z$54,O52=$Z$55,O52=$Z$56,O52=$Z$57,O52=$Z$58,O52=$Z$59,O52=$Z$70,O52=$Z$71,O52=$Z$72,O52=$Z$73,O52=$Z$74,O52=$Z$75,O52=$Z$76,O52=$Z$77,O52=$Z$78,O52=$Z$79,O52=$Z$80,O52=$Z$81,O52=$Z$82,O52=$Z$83,O52=$Z$84,O52=$Z$85,O52=$Z$86,O52=$Z$87,O52=$Z$88)),"Fehler",0)</f>
        <v>0</v>
      </c>
      <c r="W52" s="11">
        <v>0.5625</v>
      </c>
      <c r="X52" s="12">
        <v>0.58333333333333337</v>
      </c>
      <c r="Y52" s="6"/>
      <c r="Z52" s="15"/>
      <c r="AA52" s="16"/>
      <c r="AB52" s="16"/>
      <c r="AC52" s="15"/>
      <c r="AD52" s="16"/>
      <c r="AE52" s="16"/>
      <c r="AF52" s="16"/>
      <c r="AG52">
        <f>IF(AND(Z52&lt;&gt;"",OR(Z52=$Z$53,Z52=$Z$54,Z52=$Z$55,Z52=$Z$56,Z52=$Z$57,Z52=$Z$58,Z52=$Z$59,Z52=$Z$70,Z52=$Z$71,Z52=$Z$72,Z52=$Z$73,Z52=$Z$74,Z52=$Z$75,Z52=$Z$76,Z52=$Z$77,Z52=$Z$78,Z52=$Z$79,Z52=$Z$80,Z52=$Z$81,Z52=$Z$82,Z52=$Z$83,Z52=$Z$84,Z52=$Z$85,Z52=$Z$86,Z52=$Z$87,Z52=$Z$88)),"Fehler",0)</f>
        <v>0</v>
      </c>
      <c r="AH52" s="17"/>
    </row>
    <row r="53" spans="1:34" ht="15.75" x14ac:dyDescent="0.25">
      <c r="A53" s="11">
        <v>0.58333333333333337</v>
      </c>
      <c r="B53" s="12">
        <v>0.60416666666666663</v>
      </c>
      <c r="C53" s="6"/>
      <c r="D53" s="32" t="s">
        <v>59</v>
      </c>
      <c r="E53" s="10" t="s">
        <v>143</v>
      </c>
      <c r="F53" s="10" t="s">
        <v>51</v>
      </c>
      <c r="G53" s="15"/>
      <c r="H53" s="16" t="s">
        <v>144</v>
      </c>
      <c r="I53" s="16"/>
      <c r="J53" s="16" t="s">
        <v>44</v>
      </c>
      <c r="K53">
        <f>IF(AND(D53&lt;&gt;"",OR(D53=$D$54,D53=$D$55,D53=$D$56,D53=$D$57,D53=$D$58,D53=$D$59,D53=$D$70,D53=$D$71,D53=$D$72,D53=$D$73,D53=$D$74,D53=$D$75,D53=$D$76,D53=$D$77,D53=$D$78,D53=$D$79,D53=$D$80,D53=$D$81,D53=$D$82,D53=$D$83,D53=$D$84,D53=$D$85,D53=$D$86,D53=$D$87,D53=$D$88,D53=$O$11,D53=$O$12,D53=$O$13,D53=$O$14,D53=$O$15,D53=$O$16,D53=$O$17,D53=$O$18,D53=$O$19,D53=$O$20,D53=$O$21,D53=$O$22,D53=$O$23,D53=$O$24,D53=$O$25,D53=$O$26,D53=$O$27,D53=$O$28,D53=$O$29,D53=$O$41,D53=$O$42,D53=$O$43,D53=$O$44,D53=$O$45,D53=$O$46,D53=$O$47,D53=$O$48,D53=$O$49,D53=$O$50,D53=$O$51,D53=$O$52,D53=$O$53,D53=$O$54,D53=$O$55,D53=$O$56,D53=$O$57,D53=$O$58,D53=$O$59,D53=$O$70,D53=$O$71,D53=$O$72,D53=$O$73,D53=$O$74,D53=$O$75,D53=$O$76,D53=$O$77,D53=$O$78,D53=$O$79,D53=$O$80,D53=$O$81,D53=$O$82,D53=$O$83,D53=$O$84,D53=$O$85,D53=$O$86,D53=$O$87,D53=$O$88,D53=$Z$11,D53=$Z$12,D53=$Z$13,D53=$Z$14,D53=$Z$15,D53=$Z$16,D53=$Z$17,D53=$Z$18,D53=$Z$19,D53=$Z$20,D53=$Z$21,D53=$Z$22,D53=$Z$23,D53=$Z$24,D53=$Z$25,D53=$Z$26,D53=$Z$27,D53=$Z$28,D53=$Z$29,D53=$Z$41,D53=$Z$42,D53=$Z$43,D53=$Z$44,D53=$Z$45,D53=$Z$46,D53=$Z$47,D53=$Z$48,D53=$Z$49,D53=$Z$50,D53=$Z$51,D53=$Z$52,D53=$Z$53,D53=$Z$54,D53=$Z$55,D53=$Z$56,D53=$Z$57,D53=$Z$58,D53=$Z$59,D53=$Z$70,D53=$Z$71,D53=$Z$72,D53=$Z$73,D53=$Z$74,D53=$Z$75,D53=$Z$76,D53=$Z$77,D53=$Z$78,D53=$Z$79,D53=$Z$80,D53=$Z$81,D53=$Z$82,D53=$Z$83,D53=$Z$84,D53=$Z$85,D53=$Z$86,D53=$Z$87,D53=$Z$88)),"Fehler",0)</f>
        <v>0</v>
      </c>
      <c r="L53" s="11">
        <v>0.58333333333333337</v>
      </c>
      <c r="M53" s="12">
        <v>0.60416666666666663</v>
      </c>
      <c r="N53" s="6"/>
      <c r="O53" s="15"/>
      <c r="P53" s="16"/>
      <c r="Q53" s="16"/>
      <c r="R53" s="15"/>
      <c r="S53" s="16"/>
      <c r="T53" s="16"/>
      <c r="U53" s="16"/>
      <c r="V53">
        <f>IF(AND(O53&lt;&gt;"",OR(O53=$O$54,O53=$O$55,O53=$O$56,O53=$O$57,O53=$O$58,O53=$O$59,O53=$O$70,O53=$O$71,O53=$O$72,O53=$O$73,O53=$O$74,O53=$O$75,O53=$O$76,O53=$O$77,O53=$O$78,O53=$O$79,O53=$O$80,O53=$O$81,O53=$O$82,O53=$O$83,O53=$O$84,O53=$O$85,O53=$O$86,O53=$O$87,O53=$O$88,O53=$Z$11,O53=$Z$12,O53=$Z$13,O53=$Z$14,O53=$Z$15,O53=$Z$16,O53=$Z$17,O53=$Z$18,O53=$Z$19,O53=$Z$20,O53=$Z$21,O53=$Z$22,O53=$Z$23,O53=$Z$24,O53=$Z$25,O53=$Z$26,O53=$Z$27,O53=$Z$28,O53=$Z$29,O53=$Z$41,O53=$Z$42,O53=$Z$43,O53=$Z$44,O53=$Z$45,O53=$Z$46,O53=$Z$47,O53=$Z$48,O53=$Z$49,O53=$Z$50,O53=$Z$51,O53=$Z$52,O53=$Z$53,O53=$Z$54,O53=$Z$55,O53=$Z$56,O53=$Z$57,O53=$Z$58,O53=$Z$59,O53=$Z$70,O53=$Z$71,O53=$Z$72,O53=$Z$73,O53=$Z$74,O53=$Z$75,O53=$Z$76,O53=$Z$77,O53=$Z$78,O53=$Z$79,O53=$Z$80,O53=$Z$81,O53=$Z$82,O53=$Z$83,O53=$Z$84,O53=$Z$85,O53=$Z$86,O53=$Z$87,O53=$Z$88)),"Fehler",0)</f>
        <v>0</v>
      </c>
      <c r="W53" s="11">
        <v>0.58333333333333337</v>
      </c>
      <c r="X53" s="12">
        <v>0.60416666666666663</v>
      </c>
      <c r="Y53" s="6"/>
      <c r="Z53" s="15"/>
      <c r="AA53" s="16"/>
      <c r="AB53" s="16"/>
      <c r="AC53" s="15"/>
      <c r="AD53" s="16"/>
      <c r="AE53" s="16"/>
      <c r="AF53" s="16"/>
      <c r="AG53">
        <f>IF(AND(Z53&lt;&gt;"",OR(Z53=$Z$54,Z53=$Z$55,Z53=$Z$56,Z53=$Z$57,Z53=$Z$58,Z53=$Z$59,Z53=$Z$70,Z53=$Z$71,Z53=$Z$72,Z53=$Z$73,Z53=$Z$74,Z53=$Z$75,Z53=$Z$76,Z53=$Z$77,Z53=$Z$78,Z53=$Z$79,Z53=$Z$80,Z53=$Z$81,Z53=$Z$82,Z53=$Z$83,Z53=$Z$84,Z53=$Z$85,Z53=$Z$86,Z53=$Z$87,Z53=$Z$88)),"Fehler",0)</f>
        <v>0</v>
      </c>
      <c r="AH53" s="17"/>
    </row>
    <row r="54" spans="1:34" ht="15.75" x14ac:dyDescent="0.25">
      <c r="A54" s="11">
        <v>0.60416666666666663</v>
      </c>
      <c r="B54" s="12">
        <v>0.625</v>
      </c>
      <c r="C54" s="6"/>
      <c r="D54" s="15" t="s">
        <v>133</v>
      </c>
      <c r="E54" s="16" t="s">
        <v>143</v>
      </c>
      <c r="F54" s="16" t="s">
        <v>51</v>
      </c>
      <c r="G54" s="15"/>
      <c r="H54" s="16" t="s">
        <v>144</v>
      </c>
      <c r="I54" s="16"/>
      <c r="J54" s="29" t="s">
        <v>44</v>
      </c>
      <c r="K54">
        <f>IF(AND(D54&lt;&gt;"",OR(D54=$D$55,D54=$D$56,D54=$D$57,D54=$D$58,D54=$D$59,D54=$D$70,D54=$D$71,D54=$D$72,D54=$D$73,D54=$D$74,D54=$D$75,D54=$D$76,D54=$D$77,D54=$D$78,D54=$D$79,D54=$D$80,D54=$D$81,D54=$D$82,D54=$D$83,D54=$D$84,D54=$D$85,D54=$D$86,D54=$D$87,D54=$D$88,D54=$O$11,D54=$O$12,D54=$O$13,D54=$O$14,D54=$O$15,D54=$O$16,D54=$O$17,D54=$O$18,D54=$O$19,D54=$O$20,D54=$O$21,D54=$O$22,D54=$O$23,D54=$O$24,D54=$O$25,D54=$O$26,D54=$O$27,D54=$O$28,D54=$O$29,D54=$O$41,D54=$O$42,D54=$O$43,D54=$O$44,D54=$O$45,D54=$O$46,D54=$O$47,D54=$O$48,D54=$O$49,D54=$O$50,D54=$O$51,D54=$O$52,D54=$O$53,D54=$O$54,D54=$O$55,D54=$O$56,D54=$O$57,D54=$O$58,D54=$O$59,D54=$O$70,D54=$O$71,D54=$O$72,D54=$O$73,D54=$O$74,D54=$O$75,D54=$O$76,D54=$O$77,D54=$O$78,D54=$O$79,D54=$O$80,D54=$O$81,D54=$O$82,D54=$O$83,D54=$O$84,D54=$O$85,D54=$O$86,D54=$O$87,D54=$O$88,D54=$Z$11,D54=$Z$12,D54=$Z$13,D54=$Z$14,D54=$Z$15,D54=$Z$16,D54=$Z$17,D54=$Z$18,D54=$Z$19,D54=$Z$20,D54=$Z$21,D54=$Z$22,D54=$Z$23,D54=$Z$24,D54=$Z$25,D54=$Z$26,D54=$Z$27,D54=$Z$28,D54=$Z$29,D54=$Z$41,D54=$Z$42,D54=$Z$43,D54=$Z$44,D54=$Z$45,D54=$Z$46,D54=$Z$47,D54=$Z$48,D54=$Z$49,D54=$Z$50,D54=$Z$51,D54=$Z$52,D54=$Z$53,D54=$Z$54,D54=$Z$55,D54=$Z$56,D54=$Z$57,D54=$Z$58,D54=$Z$59,D54=$Z$70,D54=$Z$71,D54=$Z$72,D54=$Z$73,D54=$Z$74,D54=$Z$75,D54=$Z$76,D54=$Z$77,D54=$Z$78,D54=$Z$79,D54=$Z$80,D54=$Z$81,D54=$Z$82,D54=$Z$83,D54=$Z$84,D54=$Z$85,D54=$Z$86,D54=$Z$87,D54=$Z$88)),"Fehler",0)</f>
        <v>0</v>
      </c>
      <c r="L54" s="11">
        <v>0.60416666666666663</v>
      </c>
      <c r="M54" s="12">
        <v>0.625</v>
      </c>
      <c r="N54" s="6"/>
      <c r="O54" s="9"/>
      <c r="P54" s="10"/>
      <c r="Q54" s="10"/>
      <c r="R54" s="15"/>
      <c r="S54" s="16"/>
      <c r="T54" s="16"/>
      <c r="U54" s="16"/>
      <c r="V54">
        <f>IF(AND(O54&lt;&gt;"",OR(O54=$O$55,O54=$O$56,O54=$O$57,O54=$O$58,O54=$O$59,O54=$O$70,O54=$O$71,O54=$O$72,O54=$O$73,O54=$O$74,O54=$O$75,O54=$O$76,O54=$O$77,O54=$O$78,O54=$O$79,O54=$O$80,O54=$O$81,O54=$O$82,O54=$O$83,O54=$O$84,O54=$O$85,O54=$O$86,O54=$O$87,O54=$O$88,O54=$Z$11,O54=$Z$12,O54=$Z$13,O54=$Z$14,O54=$Z$15,O54=$Z$16,O54=$Z$17,O54=$Z$18,O54=$Z$19,O54=$Z$20,O54=$Z$21,O54=$Z$22,O54=$Z$23,O54=$Z$24,O54=$Z$25,O54=$Z$26,O54=$Z$27,O54=$Z$28,O54=$Z$29,O54=$Z$41,O54=$Z$42,O54=$Z$43,O54=$Z$44,O54=$Z$45,O54=$Z$46,O54=$Z$47,O54=$Z$48,O54=$Z$49,O54=$Z$50,O54=$Z$51,O54=$Z$52,O54=$Z$53,O54=$Z$54,O54=$Z$55,O54=$Z$56,O54=$Z$57,O54=$Z$58,O54=$Z$59,O54=$Z$70,O54=$Z$71,O54=$Z$72,O54=$Z$73,O54=$Z$74,O54=$Z$75,O54=$Z$76,O54=$Z$77,O54=$Z$78,O54=$Z$79,O54=$Z$80,O54=$Z$81,O54=$Z$82,O54=$Z$83,O54=$Z$84,O54=$Z$85,O54=$Z$86,O54=$Z$87,O54=$Z$88)),"Fehler",0)</f>
        <v>0</v>
      </c>
      <c r="W54" s="11">
        <v>0.60416666666666663</v>
      </c>
      <c r="X54" s="12">
        <v>0.625</v>
      </c>
      <c r="Y54" s="6"/>
      <c r="Z54" s="15"/>
      <c r="AA54" s="16"/>
      <c r="AB54" s="16"/>
      <c r="AC54" s="15"/>
      <c r="AD54" s="16"/>
      <c r="AE54" s="16"/>
      <c r="AF54" s="16"/>
      <c r="AG54">
        <f>IF(AND(Z54&lt;&gt;"",OR(Z54=$Z$55,Z54=$Z$56,Z54=$Z$57,Z54=$Z$58,Z54=$Z$59,Z54=$Z$70,Z54=$Z$71,Z54=$Z$72,Z54=$Z$73,Z54=$Z$74,Z54=$Z$75,Z54=$Z$76,Z54=$Z$77,Z54=$Z$78,Z54=$Z$79,Z54=$Z$80,Z54=$Z$81,Z54=$Z$82,Z54=$Z$83,Z54=$Z$84,Z54=$Z$85,Z54=$Z$86,Z54=$Z$87,Z54=$Z$88)),"Fehler",0)</f>
        <v>0</v>
      </c>
      <c r="AH54" s="17"/>
    </row>
    <row r="55" spans="1:34" ht="15.75" x14ac:dyDescent="0.25">
      <c r="A55" s="11"/>
      <c r="B55" s="12"/>
      <c r="C55" s="6"/>
      <c r="D55" s="15"/>
      <c r="E55" s="16"/>
      <c r="F55" s="16"/>
      <c r="G55" s="15"/>
      <c r="H55" s="16"/>
      <c r="I55" s="16"/>
      <c r="J55" s="29"/>
      <c r="K55">
        <f>IF(AND(D55&lt;&gt;"",OR(D55=$D$56,D55=$D$57,D55=$D$58,D55=$D$59,D55=$D$70,D55=$D$71,D55=$D$72,D55=$D$73,D55=$D$74,D55=$D$75,D55=$D$76,D55=$D$77,D55=$D$78,D55=$D$79,D55=$D$80,D55=$D$81,D55=$D$82,D55=$D$83,D55=$D$84,D55=$D$85,D55=$D$86,D55=$D$87,D55=$D$88,D55=$O$11,D55=$O$12,D55=$O$13,D55=$O$14,D55=$O$15,D55=$O$16,D55=$O$17,D55=$O$18,D55=$O$19,D55=$O$20,D55=$O$21,D55=$O$22,D55=$O$23,D55=$O$24,D55=$O$25,D55=$O$26,D55=$O$27,D55=$O$28,D55=$O$29,D55=$O$41,D55=$O$42,D55=$O$43,D55=$O$44,D55=$O$45,D55=$O$46,D55=$O$47,D55=$O$48,D55=$O$49,D55=$O$50,D55=$O$51,D55=$O$52,D55=$O$53,D55=$O$54,D55=$O$55,D55=$O$56,D55=$O$57,D55=$O$58,D55=$O$59,D55=$O$70,D55=$O$71,D55=$O$72,D55=$O$73,D55=$O$74,D55=$O$75,D55=$O$76,D55=$O$77,D55=$O$78,D55=$O$79,D55=$O$80,D55=$O$81,D55=$O$82,D55=$O$83,D55=$O$84,D55=$O$85,D55=$O$86,D55=$O$87,D55=$O$88,D55=$Z$11,D55=$Z$12,D55=$Z$13,D55=$Z$14,D55=$Z$15,D55=$Z$16,D55=$Z$17,D55=$Z$18,D55=$Z$19,D55=$Z$20,D55=$Z$21,D55=$Z$22,D55=$Z$23,D55=$Z$24,D55=$Z$25,D55=$Z$26,D55=$Z$27,D55=$Z$28,D55=$Z$29,D55=$Z$41,D55=$Z$42,D55=$Z$43,D55=$Z$44,D55=$Z$45,D55=$Z$46,D55=$Z$47,D55=$Z$48,D55=$Z$49,D55=$Z$50,D55=$Z$51,D55=$Z$52,D55=$Z$53,D55=$Z$54,D55=$Z$55,D55=$Z$56,D55=$Z$57,D55=$Z$58,D55=$Z$59,D55=$Z$70,D55=$Z$71,D55=$Z$72,D55=$Z$73,D55=$Z$74,D55=$Z$75,D55=$Z$76,D55=$Z$77,D55=$Z$78,D55=$Z$79,D55=$Z$80,D55=$Z$81,D55=$Z$82,D55=$Z$83,D55=$Z$84,D55=$Z$85,D55=$Z$86,D55=$Z$87,D55=$Z$88)),"Fehler",0)</f>
        <v>0</v>
      </c>
      <c r="L55" s="11">
        <v>0.625</v>
      </c>
      <c r="M55" s="12">
        <v>0.64583333333333337</v>
      </c>
      <c r="N55" s="6"/>
      <c r="O55" s="9"/>
      <c r="P55" s="10"/>
      <c r="Q55" s="10"/>
      <c r="R55" s="15"/>
      <c r="S55" s="16"/>
      <c r="T55" s="16"/>
      <c r="U55" s="16"/>
      <c r="V55">
        <f>IF(AND(O55&lt;&gt;"",OR(O55=$O$56,O55=$O$57,O55=$O$58,O55=$O$59,O55=$O$70,O55=$O$71,O55=$O$72,O55=$O$73,O55=$O$74,O55=$O$75,O55=$O$76,O55=$O$77,O55=$O$78,O55=$O$79,O55=$O$80,O55=$O$81,O55=$O$82,O55=$O$83,O55=$O$84,O55=$O$85,O55=$O$86,O55=$O$87,O55=$O$88,O55=$Z$11,O55=$Z$12,O55=$Z$13,O55=$Z$14,O55=$Z$15,O55=$Z$16,O55=$Z$17,O55=$Z$18,O55=$Z$19,O55=$Z$20,O55=$Z$21,O55=$Z$22,O55=$Z$23,O55=$Z$24,O55=$Z$25,O55=$Z$26,O55=$Z$27,O55=$Z$28,O55=$Z$29,O55=$Z$41,O55=$Z$42,O55=$Z$43,O55=$Z$44,O55=$Z$45,O55=$Z$46,O55=$Z$47,O55=$Z$48,O55=$Z$49,O55=$Z$50,O55=$Z$51,O55=$Z$52,O55=$Z$53,O55=$Z$54,O55=$Z$55,O55=$Z$56,O55=$Z$57,O55=$Z$58,O55=$Z$59,O55=$Z$70,O55=$Z$71,O55=$Z$72,O55=$Z$73,O55=$Z$74,O55=$Z$75,O55=$Z$76,O55=$Z$77,O55=$Z$78,O55=$Z$79,O55=$Z$80,O55=$Z$81,O55=$Z$82,O55=$Z$83,O55=$Z$84,O55=$Z$85,O55=$Z$86,O55=$Z$87,O55=$Z$88)),"Fehler",0)</f>
        <v>0</v>
      </c>
      <c r="W55" s="11"/>
      <c r="X55" s="12"/>
      <c r="Y55" s="6"/>
      <c r="Z55" s="15"/>
      <c r="AA55" s="16"/>
      <c r="AB55" s="16"/>
      <c r="AC55" s="15"/>
      <c r="AD55" s="16"/>
      <c r="AE55" s="16"/>
      <c r="AF55" s="16"/>
      <c r="AG55">
        <f>IF(AND(Z55&lt;&gt;"",OR(Z55=$Z$56,Z55=$Z$57,Z55=$Z$58,Z55=$Z$59,Z55=$Z$70,Z55=$Z$71,Z55=$Z$72,Z55=$Z$73,Z55=$Z$74,Z55=$Z$75,Z55=$Z$76,Z55=$Z$77,Z55=$Z$78,Z55=$Z$79,Z55=$Z$80,Z55=$Z$81,Z55=$Z$82,Z55=$Z$83,Z55=$Z$84,Z55=$Z$85,Z55=$Z$86,Z55=$Z$87,Z55=$Z$88)),"Fehler",0)</f>
        <v>0</v>
      </c>
    </row>
    <row r="56" spans="1:34" ht="15.75" x14ac:dyDescent="0.25">
      <c r="A56" s="11">
        <v>0.64583333333333337</v>
      </c>
      <c r="B56" s="12">
        <v>0.66666666666666663</v>
      </c>
      <c r="C56" s="6"/>
      <c r="D56" s="15" t="s">
        <v>163</v>
      </c>
      <c r="E56" s="16" t="s">
        <v>143</v>
      </c>
      <c r="F56" s="16" t="s">
        <v>51</v>
      </c>
      <c r="G56" s="15"/>
      <c r="H56" s="16" t="s">
        <v>182</v>
      </c>
      <c r="I56" s="16"/>
      <c r="J56" s="29" t="s">
        <v>44</v>
      </c>
      <c r="K56">
        <f>IF(AND(D56&lt;&gt;"",OR(D56=$D$57,D56=$D$58,D56=$D$59,D56=$D$70,D56=$D$71,D56=$D$72,D56=$D$73,D56=$D$74,D56=$D$75,D56=$D$76,D56=$D$77,D56=$D$78,D56=$D$79,D56=$D$80,D56=$D$81,D56=$D$82,D56=$D$83,D56=$D$84,D56=$D$85,D56=$D$86,D56=$D$87,D56=$D$88,D56=$O$11,D56=$O$12,D56=$O$13,D56=$O$14,D56=$O$15,D56=$O$16,D56=$O$17,D56=$O$18,D56=$O$19,D56=$O$20,D56=$O$21,D56=$O$22,D56=$O$23,D56=$O$24,D56=$O$25,D56=$O$26,D56=$O$27,D56=$O$28,D56=$O$29,D56=$O$41,D56=$O$42,D56=$O$43,D56=$O$44,D56=$O$45,D56=$O$46,D56=$O$47,D56=$O$48,D56=$O$49,D56=$O$50,D56=$O$51,D56=$O$52,D56=$O$53,D56=$O$54,D56=$O$55,D56=$O$56,D56=$O$57,D56=$O$58,D56=$O$59,D56=$O$70,D56=$O$71,D56=$O$72,D56=$O$73,D56=$O$74,D56=$O$75,D56=$O$76,D56=$O$77,D56=$O$78,D56=$O$79,D56=$O$80,D56=$O$81,D56=$O$82,D56=$O$83,D56=$O$84,D56=$O$85,D56=$O$86,D56=$O$87,D56=$O$88,D56=$Z$11,D56=$Z$12,D56=$Z$13,D56=$Z$14,D56=$Z$15,D56=$Z$16,D56=$Z$17,D56=$Z$18,D56=$Z$19,D56=$Z$20,D56=$Z$21,D56=$Z$22,D56=$Z$23,D56=$Z$24,D56=$Z$25,D56=$Z$26,D56=$Z$27,D56=$Z$28,D56=$Z$29,D56=$Z$41,D56=$Z$42,D56=$Z$43,D56=$Z$44,D56=$Z$45,D56=$Z$46,D56=$Z$47,D56=$Z$48,D56=$Z$49,D56=$Z$50,D56=$Z$51,D56=$Z$52,D56=$Z$53,D56=$Z$54,D56=$Z$55,D56=$Z$56,D56=$Z$57,D56=$Z$58,D56=$Z$59,D56=$Z$70,D56=$Z$71,D56=$Z$72,D56=$Z$73,D56=$Z$74,D56=$Z$75,D56=$Z$76,D56=$Z$77,D56=$Z$78,D56=$Z$79,D56=$Z$80,D56=$Z$81,D56=$Z$82,D56=$Z$83,D56=$Z$84,D56=$Z$85,D56=$Z$86,D56=$Z$87,D56=$Z$88)),"Fehler",0)</f>
        <v>0</v>
      </c>
      <c r="L56" s="11">
        <v>0.64583333333333337</v>
      </c>
      <c r="M56" s="12">
        <v>0.66666666666666663</v>
      </c>
      <c r="N56" s="6"/>
      <c r="O56" s="15"/>
      <c r="P56" s="16"/>
      <c r="Q56" s="16"/>
      <c r="R56" s="15"/>
      <c r="S56" s="16"/>
      <c r="T56" s="16"/>
      <c r="U56" s="16"/>
      <c r="V56">
        <f>IF(AND(O56&lt;&gt;"",OR(O56=$O$57,O56=$O$58,O56=$O$59,O56=$O$70,O56=$O$71,O56=$O$72,O56=$O$73,O56=$O$74,O56=$O$75,O56=$O$76,O56=$O$77,O56=$O$78,O56=$O$79,O56=$O$80,O56=$O$81,O56=$O$82,O56=$O$83,O56=$O$84,O56=$O$85,O56=$O$86,O56=$O$87,O56=$O$88,O56=$Z$11,O56=$Z$12,O56=$Z$13,O56=$Z$14,O56=$Z$15,O56=$Z$16,O56=$Z$17,O56=$Z$18,O56=$Z$19,O56=$Z$20,O56=$Z$21,O56=$Z$22,O56=$Z$23,O56=$Z$24,O56=$Z$25,O56=$Z$26,O56=$Z$27,O56=$Z$28,O56=$Z$29,O56=$Z$41,O56=$Z$42,O56=$Z$43,O56=$Z$44,O56=$Z$45,O56=$Z$46,O56=$Z$47,O56=$Z$48,O56=$Z$49,O56=$Z$50,O56=$Z$51,O56=$Z$52,O56=$Z$53,O56=$Z$54,O56=$Z$55,O56=$Z$56,O56=$Z$57,O56=$Z$58,O56=$Z$59,O56=$Z$70,O56=$Z$71,O56=$Z$72,O56=$Z$73,O56=$Z$74,O56=$Z$75,O56=$Z$76,O56=$Z$77,O56=$Z$78,O56=$Z$79,O56=$Z$80,O56=$Z$81,O56=$Z$82,O56=$Z$83,O56=$Z$84,O56=$Z$85,O56=$Z$86,O56=$Z$87,O56=$Z$88)),"Fehler",0)</f>
        <v>0</v>
      </c>
      <c r="W56" s="11">
        <v>0.64583333333333337</v>
      </c>
      <c r="X56" s="12">
        <v>0.66666666666666663</v>
      </c>
      <c r="Y56" s="16"/>
      <c r="Z56" s="15"/>
      <c r="AA56" s="16"/>
      <c r="AB56" s="16"/>
      <c r="AC56" s="15"/>
      <c r="AD56" s="16"/>
      <c r="AE56" s="16"/>
      <c r="AF56" s="16"/>
      <c r="AG56">
        <f>IF(AND(Z56&lt;&gt;"",OR(Z56=$Z$57,Z56=$Z$58,Z56=$Z$59,Z56=$Z$70,Z56=$Z$71,Z56=$Z$72,Z56=$Z$73,Z56=$Z$74,Z56=$Z$75,Z56=$Z$76,Z56=$Z$77,Z56=$Z$78,Z56=$Z$79,Z56=$Z$80,Z56=$Z$81,Z56=$Z$82,Z56=$Z$83,Z56=$Z$84,Z56=$Z$85,Z56=$Z$86,Z56=$Z$87,Z56=$Z$88)),"Fehler",0)</f>
        <v>0</v>
      </c>
    </row>
    <row r="57" spans="1:34" ht="15.75" x14ac:dyDescent="0.25">
      <c r="A57" s="11">
        <v>0.66666666666666663</v>
      </c>
      <c r="B57" s="12">
        <v>0.6875</v>
      </c>
      <c r="C57" s="6"/>
      <c r="D57" s="15" t="s">
        <v>106</v>
      </c>
      <c r="E57" s="16" t="s">
        <v>143</v>
      </c>
      <c r="F57" s="16" t="s">
        <v>144</v>
      </c>
      <c r="G57" s="15"/>
      <c r="H57" s="16" t="s">
        <v>182</v>
      </c>
      <c r="I57" s="16"/>
      <c r="J57" s="29" t="s">
        <v>51</v>
      </c>
      <c r="K57">
        <f>IF(AND(D57&lt;&gt;"",OR(D57=$D$58,D57=$D$59,D57=$D$70,D57=$D$71,D57=$D$72,D57=$D$73,D57=$D$74,D57=$D$75,D57=$D$76,D57=$D$77,D57=$D$78,D57=$D$79,D57=$D$80,D57=$D$81,D57=$D$82,D57=$D$83,D57=$D$84,D57=$D$85,D57=$D$86,D57=$D$87,D57=$D$88,D57=$O$11,D57=$O$12,D57=$O$13,D57=$O$14,D57=$O$15,D57=$O$16,D57=$O$17,D57=$O$18,D57=$O$19,D57=$O$20,D57=$O$21,D57=$O$22,D57=$O$23,D57=$O$24,D57=$O$25,D57=$O$26,D57=$O$27,D57=$O$28,D57=$O$29,D57=$O$41,D57=$O$42,D57=$O$43,D57=$O$44,D57=$O$45,D57=$O$46,D57=$O$47,D57=$O$48,D57=$O$49,D57=$O$50,D57=$O$51,D57=$O$52,D57=$O$53,D57=$O$54,D57=$O$55,D57=$O$56,D57=$O$57,D57=$O$58,D57=$O$59,D57=$O$70,D57=$O$71,D57=$O$72,D57=$O$73,D57=$O$74,D57=$O$75,D57=$O$76,D57=$O$77,D57=$O$78,D57=$O$79,D57=$O$80,D57=$O$81,D57=$O$82,D57=$O$83,D57=$O$84,D57=$O$85,D57=$O$86,D57=$O$87,D57=$O$88,D57=$Z$11,D57=$Z$12,D57=$Z$13,D57=$Z$14,D57=$Z$15,D57=$Z$16,D57=$Z$17,D57=$Z$18,D57=$Z$19,D57=$Z$20,D57=$Z$21,D57=$Z$22,D57=$Z$23,D57=$Z$24,D57=$Z$25,D57=$Z$26,D57=$Z$27,D57=$Z$28,D57=$Z$29,D57=$Z$41,D57=$Z$42,D57=$Z$43,D57=$Z$44,D57=$Z$45,D57=$Z$46,D57=$Z$47,D57=$Z$48,D57=$Z$49,D57=$Z$50,D57=$Z$51,D57=$Z$52,D57=$Z$53,D57=$Z$54,D57=$Z$55,D57=$Z$56,D57=$Z$57,D57=$Z$58,D57=$Z$59,D57=$Z$70,D57=$Z$71,D57=$Z$72,D57=$Z$73,D57=$Z$74,D57=$Z$75,D57=$Z$76,D57=$Z$77,D57=$Z$78,D57=$Z$79,D57=$Z$80,D57=$Z$81,D57=$Z$82,D57=$Z$83,D57=$Z$84,D57=$Z$85,D57=$Z$86,D57=$Z$87,D57=$Z$88)),"Fehler",0)</f>
        <v>0</v>
      </c>
      <c r="L57" s="11">
        <v>0.66666666666666663</v>
      </c>
      <c r="M57" s="12">
        <v>0.6875</v>
      </c>
      <c r="N57" s="6"/>
      <c r="O57" s="15"/>
      <c r="P57" s="16"/>
      <c r="Q57" s="16"/>
      <c r="R57" s="15"/>
      <c r="S57" s="16"/>
      <c r="T57" s="16"/>
      <c r="U57" s="16"/>
      <c r="V57">
        <f>IF(AND(O57&lt;&gt;"",OR(O57=$O$58,O57=$O$59,O57=$O$70,O57=$O$71,O57=$O$72,O57=$O$73,O57=$O$74,O57=$O$75,O57=$O$76,O57=$O$77,O57=$O$78,O57=$O$79,O57=$O$80,O57=$O$81,O57=$O$82,O57=$O$83,O57=$O$84,O57=$O$85,O57=$O$86,O57=$O$87,O57=$O$88,O57=$Z$11,O57=$Z$12,O57=$Z$13,O57=$Z$14,O57=$Z$15,O57=$Z$16,O57=$Z$17,O57=$Z$18,O57=$Z$19,O57=$Z$20,O57=$Z$21,O57=$Z$22,O57=$Z$23,O57=$Z$24,O57=$Z$25,O57=$Z$26,O57=$Z$27,O57=$Z$28,O57=$Z$29,O57=$Z$41,O57=$Z$42,O57=$Z$43,O57=$Z$44,O57=$Z$45,O57=$Z$46,O57=$Z$47,O57=$Z$48,O57=$Z$49,O57=$Z$50,O57=$Z$51,O57=$Z$52,O57=$Z$53,O57=$Z$54,O57=$Z$55,O57=$Z$56,O57=$Z$57,O57=$Z$58,O57=$Z$59,O57=$Z$70,O57=$Z$71,O57=$Z$72,O57=$Z$73,O57=$Z$74,O57=$Z$75,O57=$Z$76,O57=$Z$77,O57=$Z$78,O57=$Z$79,O57=$Z$80,O57=$Z$81,O57=$Z$82,O57=$Z$83,O57=$Z$84,O57=$Z$85,O57=$Z$86,O57=$Z$87,O57=$Z$88)),"Fehler",0)</f>
        <v>0</v>
      </c>
      <c r="W57" s="11">
        <v>0.66666666666666663</v>
      </c>
      <c r="X57" s="12">
        <v>0.6875</v>
      </c>
      <c r="Y57" s="16"/>
      <c r="Z57" s="15"/>
      <c r="AA57" s="16"/>
      <c r="AB57" s="16"/>
      <c r="AC57" s="15"/>
      <c r="AD57" s="16"/>
      <c r="AE57" s="16"/>
      <c r="AF57" s="16"/>
      <c r="AG57">
        <f>IF(AND(Z57&lt;&gt;"",OR(Z57=$Z$58,Z57=$Z$59,Z57=$Z$70,Z57=$Z$71,Z57=$Z$72,Z57=$Z$73,Z57=$Z$74,Z57=$Z$75,Z57=$Z$76,Z57=$Z$77,Z57=$Z$78,Z57=$Z$79,Z57=$Z$80,Z57=$Z$81,Z57=$Z$82,Z57=$Z$83,Z57=$Z$84,Z57=$Z$85,Z57=$Z$86,Z57=$Z$87,Z57=$Z$88)),"Fehler",0)</f>
        <v>0</v>
      </c>
    </row>
    <row r="58" spans="1:34" ht="15.75" x14ac:dyDescent="0.25">
      <c r="A58" s="11">
        <v>0.6875</v>
      </c>
      <c r="B58" s="12">
        <v>0.70833333333333337</v>
      </c>
      <c r="C58" s="6"/>
      <c r="D58" s="15" t="s">
        <v>121</v>
      </c>
      <c r="E58" s="16" t="s">
        <v>143</v>
      </c>
      <c r="F58" s="16" t="s">
        <v>144</v>
      </c>
      <c r="G58" s="15"/>
      <c r="H58" s="16" t="s">
        <v>182</v>
      </c>
      <c r="I58" s="16"/>
      <c r="J58" s="29" t="s">
        <v>51</v>
      </c>
      <c r="K58">
        <f>IF(AND(D58&lt;&gt;"",OR(D58=$D$59,D58=$D$70,D58=$D$71,D58=$D$72,D58=$D$73,D58=$D$74,D58=$D$75,D58=$D$76,D58=$D$77,D58=$D$78,D58=$D$79,D58=$D$80,D58=$D$81,D58=$D$82,D58=$D$83,D58=$D$84,D58=$D$85,D58=$D$86,D58=$D$87,D58=$D$88,D58=$O$11,D58=$O$12,D58=$O$13,D58=$O$14,D58=$O$15,D58=$O$16,D58=$O$17,D58=$O$18,D58=$O$19,D58=$O$20,D58=$O$21,D58=$O$22,D58=$O$23,D58=$O$24,D58=$O$25,D58=$O$26,D58=$O$27,D58=$O$28,D58=$O$29,D58=$O$41,D58=$O$42,D58=$O$43,D58=$O$44,D58=$O$45,D58=$O$46,D58=$O$47,D58=$O$48,D58=$O$49,D58=$O$50,D58=$O$51,D58=$O$52,D58=$O$53,D58=$O$54,D58=$O$55,D58=$O$56,D58=$O$57,D58=$O$58,D58=$O$59,D58=$O$70,D58=$O$71,D58=$O$72,D58=$O$73,D58=$O$74,D58=$O$75,D58=$O$76,D58=$O$77,D58=$O$78,D58=$O$79,D58=$O$80,D58=$O$81,D58=$O$82,D58=$O$83,D58=$O$84,D58=$O$85,D58=$O$86,D58=$O$87,D58=$O$88,D58=$Z$11,D58=$Z$12,D58=$Z$13,D58=$Z$14,D58=$Z$15,D58=$Z$16,D58=$Z$17,D58=$Z$18,D58=$Z$19,D58=$Z$20,D58=$Z$21,D58=$Z$22,D58=$Z$23,D58=$Z$24,D58=$Z$25,D58=$Z$26,D58=$Z$27,D58=$Z$28,D58=$Z$29,D58=$Z$41,D58=$Z$42,D58=$Z$43,D58=$Z$44,D58=$Z$45,D58=$Z$46,D58=$Z$47,D58=$Z$48,D58=$Z$49,D58=$Z$50,D58=$Z$51,D58=$Z$52,D58=$Z$53,D58=$Z$54,D58=$Z$55,D58=$Z$56,D58=$Z$57,D58=$Z$58,D58=$Z$59,D58=$Z$70,D58=$Z$71,D58=$Z$72,D58=$Z$73,D58=$Z$74,D58=$Z$75,D58=$Z$76,D58=$Z$77,D58=$Z$78,D58=$Z$79,D58=$Z$80,D58=$Z$81,D58=$Z$82,D58=$Z$83,D58=$Z$84,D58=$Z$85,D58=$Z$86,D58=$Z$87,D58=$Z$88)),"Fehler",0)</f>
        <v>0</v>
      </c>
      <c r="L58" s="11">
        <v>0.6875</v>
      </c>
      <c r="M58" s="12">
        <v>0.70833333333333337</v>
      </c>
      <c r="N58" s="6"/>
      <c r="O58" s="15"/>
      <c r="P58" s="16"/>
      <c r="Q58" s="16"/>
      <c r="R58" s="15"/>
      <c r="S58" s="16"/>
      <c r="T58" s="16"/>
      <c r="U58" s="16"/>
      <c r="V58">
        <f>IF(AND(O58&lt;&gt;"",OR(O58=$O$59,O58=$O$70,O58=$O$71,O58=$O$72,O58=$O$73,O58=$O$74,O58=$O$75,O58=$O$76,O58=$O$77,O58=$O$78,O58=$O$79,O58=$O$80,O58=$O$81,O58=$O$82,O58=$O$83,O58=$O$84,O58=$O$85,O58=$O$86,O58=$O$87,O58=$O$88,O58=$Z$11,O58=$Z$12,O58=$Z$13,O58=$Z$14,O58=$Z$15,O58=$Z$16,O58=$Z$17,O58=$Z$18,O58=$Z$19,O58=$Z$20,O58=$Z$21,O58=$Z$22,O58=$Z$23,O58=$Z$24,O58=$Z$25,O58=$Z$26,O58=$Z$27,O58=$Z$28,O58=$Z$29,O58=$Z$41,O58=$Z$42,O58=$Z$43,O58=$Z$44,O58=$Z$45,O58=$Z$46,O58=$Z$47,O58=$Z$48,O58=$Z$49,O58=$Z$50,O58=$Z$51,O58=$Z$52,O58=$Z$53,O58=$Z$54,O58=$Z$55,O58=$Z$56,O58=$Z$57,O58=$Z$58,O58=$Z$59,O58=$Z$70,O58=$Z$71,O58=$Z$72,O58=$Z$73,O58=$Z$74,O58=$Z$75,O58=$Z$76,O58=$Z$77,O58=$Z$78,O58=$Z$79,O58=$Z$80,O58=$Z$81,O58=$Z$82,O58=$Z$83,O58=$Z$84,O58=$Z$85,O58=$Z$86,O58=$Z$87,O58=$Z$88)),"Fehler",0)</f>
        <v>0</v>
      </c>
      <c r="W58" s="11">
        <v>0.6875</v>
      </c>
      <c r="X58" s="12">
        <v>0.70833333333333337</v>
      </c>
      <c r="Y58" s="16"/>
      <c r="Z58" s="15"/>
      <c r="AA58" s="16"/>
      <c r="AB58" s="16"/>
      <c r="AC58" s="15"/>
      <c r="AD58" s="16"/>
      <c r="AE58" s="16"/>
      <c r="AF58" s="16"/>
      <c r="AG58">
        <f>IF(AND(Z58&lt;&gt;"",OR(Z58=$Z$59,Z58=$Z$70,Z58=$Z$71,Z58=$Z$72,Z58=$Z$73,Z58=$Z$74,Z58=$Z$75,Z58=$Z$76,Z58=$Z$77,Z58=$Z$78,Z58=$Z$79,Z58=$Z$80,Z58=$Z$81,Z58=$Z$82,Z58=$Z$83,Z58=$Z$84,Z58=$Z$85,Z58=$Z$86,Z58=$Z$87,Z58=$Z$88)),"Fehler",0)</f>
        <v>0</v>
      </c>
    </row>
    <row r="59" spans="1:34" ht="15.75" x14ac:dyDescent="0.25">
      <c r="A59" s="11">
        <v>0.70833333333333337</v>
      </c>
      <c r="B59" s="12">
        <v>0.72916666666666663</v>
      </c>
      <c r="C59" s="6"/>
      <c r="D59" s="15" t="s">
        <v>175</v>
      </c>
      <c r="E59" s="16" t="s">
        <v>143</v>
      </c>
      <c r="F59" s="16" t="s">
        <v>144</v>
      </c>
      <c r="G59" s="15"/>
      <c r="H59" s="16" t="s">
        <v>182</v>
      </c>
      <c r="I59" s="16"/>
      <c r="J59" s="29" t="s">
        <v>51</v>
      </c>
      <c r="K59">
        <f>IF(AND(D59&lt;&gt;"",OR(D59=$D$70,D59=$D$71,D59=$D$72,D59=$D$73,D59=$D$74,D59=$D$75,D59=$D$76,D59=$D$77,D59=$D$78,D59=$D$79,D59=$D$80,D59=$D$81,D59=$D$82,D59=$D$83,D59=$D$84,D59=$D$85,D59=$D$86,D59=$D$87,D59=$D$88,D59=$O$11,D59=$O$12,D59=$O$13,D59=$O$14,D59=$O$15,D59=$O$16,D59=$O$17,D59=$O$18,D59=$O$19,D59=$O$20,D59=$O$21,D59=$O$22,D59=$O$23,D59=$O$24,D59=$O$25,D59=$O$26,D59=$O$27,D59=$O$28,D59=$O$29,D59=$O$41,D59=$O$42,D59=$O$43,D59=$O$44,D59=$O$45,D59=$O$46,D59=$O$47,D59=$O$48,D59=$O$49,D59=$O$50,D59=$O$51,D59=$O$52,D59=$O$53,D59=$O$54,D59=$O$55,D59=$O$56,D59=$O$57,D59=$O$58,D59=$O$59,D59=$O$70,D59=$O$71,D59=$O$72,D59=$O$73,D59=$O$74,D59=$O$75,D59=$O$76,D59=$O$77,D59=$O$78,D59=$O$79,D59=$O$80,D59=$O$81,D59=$O$82,D59=$O$83,D59=$O$84,D59=$O$85,D59=$O$86,D59=$O$87,D59=$O$88,D59=$Z$11,D59=$Z$12,D59=$Z$13,D59=$Z$14,D59=$Z$15,D59=$Z$16,D59=$Z$17,D59=$Z$18,D59=$Z$19,D59=$Z$20,D59=$Z$21,D59=$Z$22,D59=$Z$23,D59=$Z$24,D59=$Z$25,D59=$Z$26,D59=$Z$27,D59=$Z$28,D59=$Z$29,D59=$Z$41,D59=$Z$42,D59=$Z$43,D59=$Z$44,D59=$Z$45,D59=$Z$46,D59=$Z$47,D59=$Z$48,D59=$Z$49,D59=$Z$50,D59=$Z$51,D59=$Z$52,D59=$Z$53,D59=$Z$54,D59=$Z$55,D59=$Z$56,D59=$Z$57,D59=$Z$58,D59=$Z$59,D59=$Z$70,D59=$Z$71,D59=$Z$72,D59=$Z$73,D59=$Z$74,D59=$Z$75,D59=$Z$76,D59=$Z$77,D59=$Z$78,D59=$Z$79,D59=$Z$80,D59=$Z$81,D59=$Z$82,D59=$Z$83,D59=$Z$84,D59=$Z$85,D59=$Z$86,D59=$Z$87,D59=$Z$88)),"Fehler",0)</f>
        <v>0</v>
      </c>
      <c r="L59" s="11"/>
      <c r="M59" s="12"/>
      <c r="N59" s="16"/>
      <c r="O59" s="15"/>
      <c r="P59" s="15"/>
      <c r="Q59" s="15"/>
      <c r="R59" s="15"/>
      <c r="S59" s="15"/>
      <c r="T59" s="16"/>
      <c r="U59" s="16"/>
      <c r="V59">
        <f>IF(AND(O59&lt;&gt;"",OR(O59=$O$70,O59=$O$71,O59=$O$72,O59=$O$73,O59=$O$74,O59=$O$75,O59=$O$76,O59=$O$77,O59=$O$78,O59=$O$79,O59=$O$80,O59=$O$81,O59=$O$82,O59=$O$83,O59=$O$84,O59=$O$85,O59=$O$86,O59=$O$87,O59=$O$88,O59=$Z$11,O59=$Z$12,O59=$Z$13,O59=$Z$14,O59=$Z$15,O59=$Z$16,O59=$Z$17,O59=$Z$18,O59=$Z$19,O59=$Z$20,O59=$Z$21,O59=$Z$22,O59=$Z$23,O59=$Z$24,O59=$Z$25,O59=$Z$26,O59=$Z$27,O59=$Z$28,O59=$Z$29,O59=$Z$41,O59=$Z$42,O59=$Z$43,O59=$Z$44,O59=$Z$45,O59=$Z$46,O59=$Z$47,O59=$Z$48,O59=$Z$49,O59=$Z$50,O59=$Z$51,O59=$Z$52,O59=$Z$53,O59=$Z$54,O59=$Z$55,O59=$Z$56,O59=$Z$57,O59=$Z$58,O59=$Z$59,O59=$Z$70,O59=$Z$71,O59=$Z$72,O59=$Z$73,O59=$Z$74,O59=$Z$75,O59=$Z$76,O59=$Z$77,O59=$Z$78,O59=$Z$79,O59=$Z$80,O59=$Z$81,O59=$Z$82,O59=$Z$83,O59=$Z$84,O59=$Z$85,O59=$Z$86,O59=$Z$87,O59=$Z$88)),"Fehler",0)</f>
        <v>0</v>
      </c>
      <c r="W59" s="11">
        <v>0.70833333333333337</v>
      </c>
      <c r="X59" s="12">
        <v>0.72916666666666663</v>
      </c>
      <c r="Y59" s="16"/>
      <c r="Z59" s="15"/>
      <c r="AA59" s="15"/>
      <c r="AB59" s="15"/>
      <c r="AC59" s="15"/>
      <c r="AD59" s="15"/>
      <c r="AE59" s="16"/>
      <c r="AF59" s="16"/>
      <c r="AG59">
        <f>IF(AND(Z59&lt;&gt;"",OR(Z59=$Z$70,Z59=$Z$71,Z59=$Z$72,Z59=$Z$73,Z59=$Z$74,Z59=$Z$75,Z59=$Z$76,Z59=$Z$77,Z59=$Z$78,Z59=$Z$79,Z59=$Z$80,Z59=$Z$81,Z59=$Z$82,Z59=$Z$83,Z59=$Z$84,Z59=$Z$85,Z59=$Z$86,Z59=$Z$87,Z59=$Z$88)),"Fehler",0)</f>
        <v>0</v>
      </c>
    </row>
    <row r="60" spans="1:34" ht="26.25" customHeight="1" x14ac:dyDescent="0.3">
      <c r="A60" s="1" t="s">
        <v>15</v>
      </c>
      <c r="B60" s="1"/>
      <c r="C60" s="2"/>
      <c r="D60" s="22">
        <v>2020</v>
      </c>
      <c r="E60" s="3" t="s">
        <v>19</v>
      </c>
      <c r="F60" s="24"/>
      <c r="I60" s="3" t="s">
        <v>12</v>
      </c>
      <c r="L60" s="1" t="s">
        <v>14</v>
      </c>
      <c r="M60" s="1"/>
      <c r="N60" s="2"/>
      <c r="O60" s="22">
        <v>2020</v>
      </c>
      <c r="P60" s="3" t="s">
        <v>19</v>
      </c>
      <c r="Q60" s="24"/>
      <c r="T60" s="3" t="s">
        <v>12</v>
      </c>
      <c r="W60" s="1" t="s">
        <v>15</v>
      </c>
      <c r="X60" s="1"/>
      <c r="Y60" s="2"/>
      <c r="Z60" s="22">
        <v>2020</v>
      </c>
      <c r="AA60" s="3" t="s">
        <v>19</v>
      </c>
      <c r="AB60" s="24"/>
      <c r="AE60" s="3" t="s">
        <v>12</v>
      </c>
    </row>
    <row r="61" spans="1:34" x14ac:dyDescent="0.2">
      <c r="A61" s="21" t="s">
        <v>120</v>
      </c>
      <c r="C61" s="4"/>
      <c r="E61" s="4"/>
      <c r="F61" s="4"/>
      <c r="H61" s="4"/>
      <c r="L61" s="21" t="s">
        <v>120</v>
      </c>
      <c r="N61" s="4"/>
      <c r="P61" s="4"/>
      <c r="Q61" s="4"/>
      <c r="S61" s="4"/>
      <c r="Y61" s="4"/>
      <c r="AA61" s="4"/>
      <c r="AB61" s="4"/>
      <c r="AD61" s="4"/>
    </row>
    <row r="62" spans="1:34" ht="18" x14ac:dyDescent="0.25">
      <c r="A62" s="20" t="s">
        <v>13</v>
      </c>
      <c r="B62" s="1"/>
      <c r="C62" s="2"/>
      <c r="D62" s="1"/>
      <c r="E62" s="4"/>
      <c r="F62" s="4"/>
      <c r="H62" s="5" t="s">
        <v>16</v>
      </c>
      <c r="J62" s="23">
        <v>208</v>
      </c>
      <c r="L62" s="20" t="s">
        <v>13</v>
      </c>
      <c r="M62" s="1"/>
      <c r="N62" s="2"/>
      <c r="O62" s="1"/>
      <c r="P62" s="4"/>
      <c r="Q62" s="4"/>
      <c r="S62" s="5" t="s">
        <v>16</v>
      </c>
      <c r="U62" s="23">
        <v>206</v>
      </c>
      <c r="W62" s="20" t="s">
        <v>13</v>
      </c>
      <c r="X62" s="1"/>
      <c r="Y62" s="2"/>
      <c r="Z62" s="1"/>
      <c r="AA62" s="4"/>
      <c r="AB62" s="4"/>
      <c r="AD62" s="5" t="s">
        <v>16</v>
      </c>
      <c r="AF62" s="23"/>
    </row>
    <row r="63" spans="1:34" ht="15.75" x14ac:dyDescent="0.25">
      <c r="A63" s="20" t="s">
        <v>17</v>
      </c>
      <c r="C63" s="4"/>
      <c r="E63" s="4"/>
      <c r="F63" s="4"/>
      <c r="H63" s="5" t="s">
        <v>18</v>
      </c>
      <c r="J63" s="23">
        <v>202</v>
      </c>
      <c r="L63" s="20" t="s">
        <v>17</v>
      </c>
      <c r="N63" s="4"/>
      <c r="P63" s="4"/>
      <c r="Q63" s="4"/>
      <c r="S63" s="5" t="s">
        <v>18</v>
      </c>
      <c r="U63" s="23">
        <v>203</v>
      </c>
      <c r="W63" s="20" t="s">
        <v>17</v>
      </c>
      <c r="Y63" s="4"/>
      <c r="AA63" s="4"/>
      <c r="AB63" s="4"/>
      <c r="AD63" s="5" t="s">
        <v>18</v>
      </c>
      <c r="AF63" s="23">
        <v>202</v>
      </c>
    </row>
    <row r="64" spans="1:34" ht="15" x14ac:dyDescent="0.25">
      <c r="A64" s="39" t="s">
        <v>187</v>
      </c>
      <c r="C64" s="4"/>
      <c r="E64" s="4"/>
      <c r="F64" s="4"/>
      <c r="H64" s="4"/>
      <c r="I64" s="19"/>
      <c r="L64" s="39" t="s">
        <v>187</v>
      </c>
      <c r="N64" s="4"/>
      <c r="P64" s="4"/>
      <c r="Q64" s="4"/>
      <c r="S64" s="4"/>
      <c r="T64" s="19"/>
      <c r="W64" s="20"/>
      <c r="Y64" s="4"/>
      <c r="AA64" s="4"/>
      <c r="AB64" s="4"/>
      <c r="AD64" s="4"/>
      <c r="AE64" s="19"/>
    </row>
    <row r="65" spans="1:33" x14ac:dyDescent="0.2">
      <c r="A65" s="6" t="s">
        <v>0</v>
      </c>
      <c r="B65" s="6" t="s">
        <v>8</v>
      </c>
      <c r="C65" s="6" t="s">
        <v>0</v>
      </c>
      <c r="D65" s="6" t="s">
        <v>1</v>
      </c>
      <c r="E65" s="6" t="s">
        <v>2</v>
      </c>
      <c r="F65" s="6" t="s">
        <v>3</v>
      </c>
      <c r="G65" s="7" t="s">
        <v>4</v>
      </c>
      <c r="H65" s="6" t="s">
        <v>5</v>
      </c>
      <c r="I65" s="7" t="s">
        <v>4</v>
      </c>
      <c r="J65" s="6" t="s">
        <v>9</v>
      </c>
      <c r="L65" s="6" t="s">
        <v>0</v>
      </c>
      <c r="M65" s="6" t="s">
        <v>8</v>
      </c>
      <c r="N65" s="6" t="s">
        <v>0</v>
      </c>
      <c r="O65" s="6" t="s">
        <v>1</v>
      </c>
      <c r="P65" s="6" t="s">
        <v>2</v>
      </c>
      <c r="Q65" s="6" t="s">
        <v>3</v>
      </c>
      <c r="R65" s="7" t="s">
        <v>4</v>
      </c>
      <c r="S65" s="6" t="s">
        <v>5</v>
      </c>
      <c r="T65" s="7" t="s">
        <v>4</v>
      </c>
      <c r="U65" s="6" t="s">
        <v>9</v>
      </c>
      <c r="W65" s="6" t="s">
        <v>0</v>
      </c>
      <c r="X65" s="6" t="s">
        <v>8</v>
      </c>
      <c r="Y65" s="6" t="s">
        <v>0</v>
      </c>
      <c r="Z65" s="6" t="s">
        <v>1</v>
      </c>
      <c r="AA65" s="6" t="s">
        <v>2</v>
      </c>
      <c r="AB65" s="6" t="s">
        <v>3</v>
      </c>
      <c r="AC65" s="7" t="s">
        <v>4</v>
      </c>
      <c r="AD65" s="6" t="s">
        <v>5</v>
      </c>
      <c r="AE65" s="7" t="s">
        <v>4</v>
      </c>
      <c r="AF65" s="6" t="s">
        <v>9</v>
      </c>
    </row>
    <row r="66" spans="1:33" ht="18" x14ac:dyDescent="0.25">
      <c r="A66" s="8"/>
      <c r="B66" s="8"/>
      <c r="C66" s="8"/>
      <c r="D66" s="9"/>
      <c r="E66" s="10"/>
      <c r="F66" s="10"/>
      <c r="G66" s="9"/>
      <c r="H66" s="10"/>
      <c r="I66" s="9"/>
      <c r="J66" s="9"/>
      <c r="L66" s="8"/>
      <c r="M66" s="8"/>
      <c r="N66" s="8"/>
      <c r="O66" s="9"/>
      <c r="P66" s="10"/>
      <c r="Q66" s="10"/>
      <c r="R66" s="9"/>
      <c r="S66" s="10"/>
      <c r="T66" s="9"/>
      <c r="U66" s="9"/>
      <c r="W66" s="8"/>
      <c r="X66" s="8"/>
      <c r="Y66" s="8"/>
      <c r="Z66" s="9"/>
      <c r="AA66" s="10"/>
      <c r="AB66" s="10"/>
      <c r="AC66" s="9"/>
      <c r="AD66" s="10"/>
      <c r="AE66" s="9"/>
      <c r="AF66" s="9"/>
    </row>
    <row r="67" spans="1:33" x14ac:dyDescent="0.2">
      <c r="A67" s="6"/>
      <c r="B67" s="6"/>
      <c r="C67" s="6"/>
      <c r="D67" s="9"/>
      <c r="E67" s="10"/>
      <c r="F67" s="10"/>
      <c r="G67" s="9"/>
      <c r="H67" s="10"/>
      <c r="I67" s="9"/>
      <c r="J67" s="9"/>
      <c r="L67" s="6"/>
      <c r="M67" s="6"/>
      <c r="N67" s="6"/>
      <c r="O67" s="9"/>
      <c r="P67" s="10"/>
      <c r="Q67" s="10"/>
      <c r="R67" s="9"/>
      <c r="S67" s="10"/>
      <c r="T67" s="9"/>
      <c r="U67" s="9"/>
      <c r="W67" s="6"/>
      <c r="X67" s="6"/>
      <c r="Y67" s="6"/>
      <c r="Z67" s="9"/>
      <c r="AA67" s="10"/>
      <c r="AB67" s="10"/>
      <c r="AC67" s="9"/>
      <c r="AD67" s="10"/>
      <c r="AE67" s="9"/>
      <c r="AF67" s="9"/>
    </row>
    <row r="68" spans="1:33" x14ac:dyDescent="0.2">
      <c r="A68" s="6" t="s">
        <v>6</v>
      </c>
      <c r="B68" s="6" t="s">
        <v>7</v>
      </c>
      <c r="C68" s="6"/>
      <c r="D68" s="9"/>
      <c r="E68" s="10"/>
      <c r="F68" s="10"/>
      <c r="G68" s="9"/>
      <c r="H68" s="10"/>
      <c r="I68" s="9"/>
      <c r="J68" s="9"/>
      <c r="L68" s="6" t="s">
        <v>6</v>
      </c>
      <c r="M68" s="6" t="s">
        <v>7</v>
      </c>
      <c r="N68" s="6"/>
      <c r="O68" s="9"/>
      <c r="P68" s="10"/>
      <c r="Q68" s="10"/>
      <c r="R68" s="9"/>
      <c r="S68" s="10"/>
      <c r="T68" s="9"/>
      <c r="U68" s="9"/>
      <c r="W68" s="6" t="s">
        <v>6</v>
      </c>
      <c r="X68" s="6" t="s">
        <v>7</v>
      </c>
      <c r="Y68" s="6"/>
      <c r="Z68" s="9"/>
      <c r="AA68" s="10"/>
      <c r="AB68" s="10"/>
      <c r="AC68" s="9"/>
      <c r="AD68" s="10"/>
      <c r="AE68" s="9"/>
      <c r="AF68" s="9"/>
    </row>
    <row r="69" spans="1:33" x14ac:dyDescent="0.2">
      <c r="A69" s="9"/>
      <c r="B69" s="9"/>
      <c r="C69" s="10"/>
      <c r="D69" s="9"/>
      <c r="E69" s="10"/>
      <c r="F69" s="10"/>
      <c r="G69" s="9"/>
      <c r="H69" s="10"/>
      <c r="I69" s="9"/>
      <c r="J69" s="9"/>
      <c r="L69" s="9"/>
      <c r="M69" s="9"/>
      <c r="N69" s="10"/>
      <c r="O69" s="9"/>
      <c r="P69" s="10"/>
      <c r="Q69" s="10"/>
      <c r="R69" s="9"/>
      <c r="S69" s="10"/>
      <c r="T69" s="9"/>
      <c r="U69" s="9"/>
      <c r="W69" s="9"/>
      <c r="X69" s="9"/>
      <c r="Y69" s="10"/>
      <c r="Z69" s="9"/>
      <c r="AA69" s="10"/>
      <c r="AB69" s="10"/>
      <c r="AC69" s="9"/>
      <c r="AD69" s="10"/>
      <c r="AE69" s="9"/>
      <c r="AF69" s="9"/>
    </row>
    <row r="70" spans="1:33" ht="15.75" x14ac:dyDescent="0.25">
      <c r="A70" s="11">
        <v>0.33333333333333331</v>
      </c>
      <c r="B70" s="12">
        <v>0.35416666666666669</v>
      </c>
      <c r="C70" s="25"/>
      <c r="D70" s="34"/>
      <c r="E70" s="16"/>
      <c r="F70" s="33"/>
      <c r="G70" s="26"/>
      <c r="H70" s="16"/>
      <c r="I70" s="27"/>
      <c r="J70" s="16"/>
      <c r="K70">
        <f>IF(AND(D70&lt;&gt;"",OR(D70=$D$71,D70=$D$72,D70=$D$73,D70=$D$74,D70=$D$75,D70=$D$76,D70=$D$77,D70=$D$78,D70=$D$79,D70=$D$80,D70=$D$81,D70=$D$82,D70=$D$83,D70=$D$84,D70=$D$85,D70=$D$86,D70=$D$87,D70=$D$88,D70=$O$11,D70=$O$12,D70=$O$13,D70=$O$14,D70=$O$15,D70=$O$16,D70=$O$17,D70=$O$18,D70=$O$19,D70=$O$20,D70=$O$21,D70=$O$22,D70=$O$23,D70=$O$24,D70=$O$25,D70=$O$26,D70=$O$27,D70=$O$28,D70=$O$29,D70=$O$41,D70=$O$42,D70=$O$43,D70=$O$44,D70=$O$45,D70=$O$46,D70=$O$47,D70=$O$48,D70=$O$49,D70=$O$50,D70=$O$51,D70=$O$52,D70=$O$53,D70=$O$54,D70=$O$55,D70=$O$56,D70=$O$57,D70=$O$58,D70=$O$59,D70=$O$70,D70=$O$71,D70=$O$72,D70=$O$73,D70=$O$74,D70=$O$75,D70=$O$76,D70=$O$77,D70=$O$78,D70=$O$79,D70=$O$80,D70=$O$81,D70=$O$82,D70=$O$83,D70=$O$84,D70=$O$85,D70=$O$86,D70=$O$87,D70=$O$88,D70=$Z$11,D70=$Z$12,D70=$Z$13,D70=$Z$14,D70=$Z$15,D70=$Z$16,D70=$Z$17,D70=$Z$18,D70=$Z$19,D70=$Z$20,D70=$Z$21,D70=$Z$22,D70=$Z$23,D70=$Z$24,D70=$Z$25,D70=$Z$26,D70=$Z$27,D70=$Z$28,D70=$Z$29,D70=$Z$41,D70=$Z$42,D70=$Z$43,D70=$Z$44,D70=$Z$45,D70=$Z$46,D70=$Z$47,D70=$Z$48,D70=$Z$49,D70=$Z$50,D70=$Z$51,D70=$Z$52,D70=$Z$53,D70=$Z$54,D70=$Z$55,D70=$Z$56,D70=$Z$57,D70=$Z$58,D70=$Z$59,D70=$Z$70,D70=$Z$71,D70=$Z$72,D70=$Z$73,D70=$Z$74,D70=$Z$75,D70=$Z$76,D70=$Z$77,D70=$Z$78,D70=$Z$79,D70=$Z$80,D70=$Z$81,D70=$Z$82,D70=$Z$83,D70=$Z$84,D70=$Z$85,D70=$Z$86,D70=$Z$87,D70=$Z$88)),"Fehler",0)</f>
        <v>0</v>
      </c>
      <c r="L70" s="11">
        <v>0.33333333333333331</v>
      </c>
      <c r="M70" s="12">
        <v>0.35416666666666669</v>
      </c>
      <c r="N70" s="6"/>
      <c r="O70" s="32" t="s">
        <v>74</v>
      </c>
      <c r="P70" s="16" t="s">
        <v>72</v>
      </c>
      <c r="Q70" s="33" t="s">
        <v>73</v>
      </c>
      <c r="R70" s="15"/>
      <c r="S70" s="16" t="s">
        <v>169</v>
      </c>
      <c r="T70" s="16"/>
      <c r="U70" s="16" t="s">
        <v>79</v>
      </c>
      <c r="V70">
        <f>IF(AND(O70&lt;&gt;"",OR(O70=$O$71,O70=$O$72,O70=$O$73,O70=$O$74,O70=$O$75,O70=$O$76,O70=$O$77,O70=$O$78,O70=$O$79,O70=$O$80,O70=$O$81,O70=$O$82,O70=$O$83,O70=$O$84,O70=$O$85,O70=$O$86,O70=$O$87,O70=$O$88,O70=$Z$11,O70=$Z$12,O70=$Z$13,O70=$Z$14,O70=$Z$15,O70=$Z$16,O70=$Z$17,O70=$Z$18,O70=$Z$19,O70=$Z$20,O70=$Z$21,O70=$Z$22,O70=$Z$23,O70=$Z$24,O70=$Z$25,O70=$Z$26,O70=$Z$27,O70=$Z$28,O70=$Z$29,O70=$Z$41,O70=$Z$42,O70=$Z$43,O70=$Z$44,O70=$Z$45,O70=$Z$46,O70=$Z$47,O70=$Z$48,O70=$Z$49,O70=$Z$50,O70=$Z$51,O70=$Z$52,O70=$Z$53,O70=$Z$54,O70=$Z$55,O70=$Z$56,O70=$Z$57,O70=$Z$58,O70=$Z$59,O70=$Z$70,O70=$Z$71,O70=$Z$72,O70=$Z$73,O70=$Z$74,O70=$Z$75,O70=$Z$76,O70=$Z$77,O70=$Z$78,O70=$Z$79,O70=$Z$80,O70=$Z$81,O70=$Z$82,O70=$Z$83,O70=$Z$84,O70=$Z$85,O70=$Z$86,O70=$Z$87,O70=$Z$88)),"Fehler",0)</f>
        <v>0</v>
      </c>
      <c r="W70" s="11">
        <v>0.33333333333333331</v>
      </c>
      <c r="X70" s="12">
        <v>0.35416666666666669</v>
      </c>
      <c r="Y70" s="6"/>
      <c r="Z70" s="15"/>
      <c r="AA70" s="16"/>
      <c r="AB70" s="16"/>
      <c r="AC70" s="15"/>
      <c r="AD70" s="16"/>
      <c r="AE70" s="16"/>
      <c r="AF70" s="16"/>
      <c r="AG70">
        <f>IF(AND(Z70&lt;&gt;"",OR(Z70=$Z$71,Z70=$Z$72,Z70=$Z$73,Z70=$Z$74,Z70=$Z$75,Z70=$Z$76,Z70=$Z$77,Z70=$Z$78,Z70=$Z$79,Z70=$Z$80,Z70=$Z$81,Z70=$Z$82,Z70=$Z$83,Z70=$Z$84,Z70=$Z$85,Z70=$Z$86,Z70=$Z$87,Z70=$Z$88)),"Fehler",0)</f>
        <v>0</v>
      </c>
    </row>
    <row r="71" spans="1:33" ht="15.75" x14ac:dyDescent="0.25">
      <c r="A71" s="11">
        <v>0.35416666666666669</v>
      </c>
      <c r="B71" s="12">
        <v>0.375</v>
      </c>
      <c r="C71" s="6"/>
      <c r="D71" s="9" t="s">
        <v>64</v>
      </c>
      <c r="E71" s="16" t="s">
        <v>157</v>
      </c>
      <c r="F71" s="33" t="s">
        <v>158</v>
      </c>
      <c r="G71" s="15"/>
      <c r="H71" s="16" t="s">
        <v>58</v>
      </c>
      <c r="I71" s="16"/>
      <c r="J71" s="16" t="s">
        <v>57</v>
      </c>
      <c r="K71">
        <f>IF(AND(D71&lt;&gt;"",OR(D71=$D$72,D71=$D$73,D71=$D$74,D71=$D$75,D71=$D$76,D71=$D$77,D71=$D$78,D71=$D$79,D71=$D$80,D71=$D$81,D71=$D$82,D71=$D$83,D71=$D$84,D71=$D$85,D71=$D$86,D71=$D$87,D71=$D$88,D71=$O$11,D71=$O$12,D71=$O$13,D71=$O$14,D71=$O$15,D71=$O$16,D71=$O$17,D71=$O$18,D71=$O$19,D71=$O$20,D71=$O$21,D71=$O$22,D71=$O$23,D71=$O$24,D71=$O$25,D71=$O$26,D71=$O$27,D71=$O$28,D71=$O$29,D71=$O$41,D71=$O$42,D71=$O$43,D71=$O$44,D71=$O$45,D71=$O$46,D71=$O$47,D71=$O$48,D71=$O$49,D71=$O$50,D71=$O$51,D71=$O$52,D71=$O$53,D71=$O$54,D71=$O$55,D71=$O$56,D71=$O$57,D71=$O$58,D71=$O$59,D71=$O$70,D71=$O$71,D71=$O$72,D71=$O$73,D71=$O$74,D71=$O$75,D71=$O$76,D71=$O$77,D71=$O$78,D71=$O$79,D71=$O$80,D71=$O$81,D71=$O$82,D71=$O$83,D71=$O$84,D71=$O$85,D71=$O$86,D71=$O$87,D71=$O$88,D71=$Z$11,D71=$Z$12,D71=$Z$13,D71=$Z$14,D71=$Z$15,D71=$Z$16,D71=$Z$17,D71=$Z$18,D71=$Z$19,D71=$Z$20,D71=$Z$21,D71=$Z$22,D71=$Z$23,D71=$Z$24,D71=$Z$25,D71=$Z$26,D71=$Z$27,D71=$Z$28,D71=$Z$29,D71=$Z$41,D71=$Z$42,D71=$Z$43,D71=$Z$44,D71=$Z$45,D71=$Z$46,D71=$Z$47,D71=$Z$48,D71=$Z$49,D71=$Z$50,D71=$Z$51,D71=$Z$52,D71=$Z$53,D71=$Z$54,D71=$Z$55,D71=$Z$56,D71=$Z$57,D71=$Z$58,D71=$Z$59,D71=$Z$70,D71=$Z$71,D71=$Z$72,D71=$Z$73,D71=$Z$74,D71=$Z$75,D71=$Z$76,D71=$Z$77,D71=$Z$78,D71=$Z$79,D71=$Z$80,D71=$Z$81,D71=$Z$82,D71=$Z$83,D71=$Z$84,D71=$Z$85,D71=$Z$86,D71=$Z$87,D71=$Z$88)),"Fehler",0)</f>
        <v>0</v>
      </c>
      <c r="L71" s="11">
        <v>0.35416666666666669</v>
      </c>
      <c r="M71" s="12">
        <v>0.375</v>
      </c>
      <c r="N71" s="6"/>
      <c r="O71" s="9" t="s">
        <v>75</v>
      </c>
      <c r="P71" s="16" t="s">
        <v>72</v>
      </c>
      <c r="Q71" s="33" t="s">
        <v>73</v>
      </c>
      <c r="R71" s="15"/>
      <c r="S71" s="16" t="s">
        <v>169</v>
      </c>
      <c r="T71" s="16"/>
      <c r="U71" s="16" t="s">
        <v>79</v>
      </c>
      <c r="V71">
        <f>IF(AND(O71&lt;&gt;"",OR(O71=$O$72,O71=$O$73,O71=$O$74,O71=$O$75,O71=$O$76,O71=$O$77,O71=$O$78,O71=$O$79,O71=$O$80,O71=$O$81,O71=$O$82,O71=$O$83,O71=$O$84,O71=$O$85,O71=$O$86,O71=$O$87,O71=$O$88,O71=$Z$11,O71=$Z$12,O71=$Z$13,O71=$Z$14,O71=$Z$15,O71=$Z$16,O71=$Z$17,O71=$Z$18,O71=$Z$19,O71=$Z$20,O71=$Z$21,O71=$Z$22,O71=$Z$23,O71=$Z$24,O71=$Z$25,O71=$Z$26,O71=$Z$27,O71=$Z$28,O71=$Z$29,O71=$Z$41,O71=$Z$42,O71=$Z$43,O71=$Z$44,O71=$Z$45,O71=$Z$46,O71=$Z$47,O71=$Z$48,O71=$Z$49,O71=$Z$50,O71=$Z$51,O71=$Z$52,O71=$Z$53,O71=$Z$54,O71=$Z$55,O71=$Z$56,O71=$Z$57,O71=$Z$58,O71=$Z$59,O71=$Z$70,O71=$Z$71,O71=$Z$72,O71=$Z$73,O71=$Z$74,O71=$Z$75,O71=$Z$76,O71=$Z$77,O71=$Z$78,O71=$Z$79,O71=$Z$80,O71=$Z$81,O71=$Z$82,O71=$Z$83,O71=$Z$84,O71=$Z$85,O71=$Z$86,O71=$Z$87,O71=$Z$88)),"Fehler",0)</f>
        <v>0</v>
      </c>
      <c r="W71" s="11">
        <v>0.35416666666666669</v>
      </c>
      <c r="X71" s="12">
        <v>0.375</v>
      </c>
      <c r="Y71" s="6"/>
      <c r="Z71" s="15"/>
      <c r="AA71" s="16"/>
      <c r="AB71" s="16"/>
      <c r="AC71" s="15"/>
      <c r="AD71" s="16"/>
      <c r="AE71" s="16"/>
      <c r="AF71" s="16"/>
      <c r="AG71">
        <f>IF(AND(Z71&lt;&gt;"",OR(Z71=$Z$72,Z71=$Z$73,Z71=$Z$74,Z71=$Z$75,Z71=$Z$76,Z71=$Z$77,Z71=$Z$78,Z71=$Z$79,Z71=$Z$80,Z71=$Z$81,Z71=$Z$82,Z71=$Z$83,Z71=$Z$84,Z71=$Z$85,Z71=$Z$86,Z71=$Z$87,Z71=$Z$88)),"Fehler",0)</f>
        <v>0</v>
      </c>
    </row>
    <row r="72" spans="1:33" ht="15.75" x14ac:dyDescent="0.25">
      <c r="A72" s="11">
        <v>0.375</v>
      </c>
      <c r="B72" s="12">
        <v>0.39583333333333331</v>
      </c>
      <c r="C72" s="6"/>
      <c r="D72" s="15" t="s">
        <v>164</v>
      </c>
      <c r="E72" s="16" t="s">
        <v>72</v>
      </c>
      <c r="F72" s="16" t="s">
        <v>58</v>
      </c>
      <c r="G72" s="15"/>
      <c r="H72" s="16" t="s">
        <v>63</v>
      </c>
      <c r="I72" s="16"/>
      <c r="J72" s="16" t="s">
        <v>57</v>
      </c>
      <c r="K72">
        <f>IF(AND(D72&lt;&gt;"",OR(D72=$D$73,D72=$D$74,D72=$D$75,D72=$D$76,D72=$D$77,D72=$D$78,D72=$D$79,D72=$D$80,D72=$D$81,D72=$D$82,D72=$D$83,D72=$D$84,D72=$D$85,D72=$D$86,D72=$D$87,D72=$D$88,D72=$O$11,D72=$O$12,D72=$O$13,D72=$O$14,D72=$O$15,D72=$O$16,D72=$O$17,D72=$O$18,D72=$O$19,D72=$O$20,D72=$O$21,D72=$O$22,D72=$O$23,D72=$O$24,D72=$O$25,D72=$O$26,D72=$O$27,D72=$O$28,D72=$O$29,D72=$O$41,D72=$O$42,D72=$O$43,D72=$O$44,D72=$O$45,D72=$O$46,D72=$O$47,D72=$O$48,D72=$O$49,D72=$O$50,D72=$O$51,D72=$O$52,D72=$O$53,D72=$O$54,D72=$O$55,D72=$O$56,D72=$O$57,D72=$O$58,D72=$O$59,D72=$O$70,D72=$O$71,D72=$O$72,D72=$O$73,D72=$O$74,D72=$O$75,D72=$O$76,D72=$O$77,D72=$O$78,D72=$O$79,D72=$O$80,D72=$O$81,D72=$O$82,D72=$O$83,D72=$O$84,D72=$O$85,D72=$O$86,D72=$O$87,D72=$O$88,D72=$Z$11,D72=$Z$12,D72=$Z$13,D72=$Z$14,D72=$Z$15,D72=$Z$16,D72=$Z$17,D72=$Z$18,D72=$Z$19,D72=$Z$20,D72=$Z$21,D72=$Z$22,D72=$Z$23,D72=$Z$24,D72=$Z$25,D72=$Z$26,D72=$Z$27,D72=$Z$28,D72=$Z$29,D72=$Z$41,D72=$Z$42,D72=$Z$43,D72=$Z$44,D72=$Z$45,D72=$Z$46,D72=$Z$47,D72=$Z$48,D72=$Z$49,D72=$Z$50,D72=$Z$51,D72=$Z$52,D72=$Z$53,D72=$Z$54,D72=$Z$55,D72=$Z$56,D72=$Z$57,D72=$Z$58,D72=$Z$59,D72=$Z$70,D72=$Z$71,D72=$Z$72,D72=$Z$73,D72=$Z$74,D72=$Z$75,D72=$Z$76,D72=$Z$77,D72=$Z$78,D72=$Z$79,D72=$Z$80,D72=$Z$81,D72=$Z$82,D72=$Z$83,D72=$Z$84,D72=$Z$85,D72=$Z$86,D72=$Z$87,D72=$Z$88)),"Fehler",0)</f>
        <v>0</v>
      </c>
      <c r="L72" s="11">
        <v>0.375</v>
      </c>
      <c r="M72" s="12">
        <v>0.39583333333333331</v>
      </c>
      <c r="N72" s="6"/>
      <c r="O72" s="32" t="s">
        <v>76</v>
      </c>
      <c r="P72" s="16" t="s">
        <v>72</v>
      </c>
      <c r="Q72" s="33" t="s">
        <v>73</v>
      </c>
      <c r="R72" s="15"/>
      <c r="S72" s="16" t="s">
        <v>169</v>
      </c>
      <c r="T72" s="16"/>
      <c r="U72" s="16" t="s">
        <v>79</v>
      </c>
      <c r="V72">
        <f>IF(AND(O72&lt;&gt;"",OR(O72=$O$73,O72=$O$74,O72=$O$75,O72=$O$76,O72=$O$77,O72=$O$78,O72=$O$79,O72=$O$80,O72=$O$81,O72=$O$82,O72=$O$83,O72=$O$84,O72=$O$85,O72=$O$86,O72=$O$87,O72=$O$88,O72=$Z$11,O72=$Z$12,O72=$Z$13,O72=$Z$14,O72=$Z$15,O72=$Z$16,O72=$Z$17,O72=$Z$18,O72=$Z$19,O72=$Z$20,O72=$Z$21,O72=$Z$22,O72=$Z$23,O72=$Z$24,O72=$Z$25,O72=$Z$26,O72=$Z$27,O72=$Z$28,O72=$Z$29,O72=$Z$41,O72=$Z$42,O72=$Z$43,O72=$Z$44,O72=$Z$45,O72=$Z$46,O72=$Z$47,O72=$Z$48,O72=$Z$49,O72=$Z$50,O72=$Z$51,O72=$Z$52,O72=$Z$53,O72=$Z$54,O72=$Z$55,O72=$Z$56,O72=$Z$57,O72=$Z$58,O72=$Z$59,O72=$Z$70,O72=$Z$71,O72=$Z$72,O72=$Z$73,O72=$Z$74,O72=$Z$75,O72=$Z$76,O72=$Z$77,O72=$Z$78,O72=$Z$79,O72=$Z$80,O72=$Z$81,O72=$Z$82,O72=$Z$83,O72=$Z$84,O72=$Z$85,O72=$Z$86,O72=$Z$87,O72=$Z$88)),"Fehler",0)</f>
        <v>0</v>
      </c>
      <c r="W72" s="11">
        <v>0.375</v>
      </c>
      <c r="X72" s="12">
        <v>0.39583333333333331</v>
      </c>
      <c r="Y72" s="6"/>
      <c r="Z72" s="15"/>
      <c r="AA72" s="16"/>
      <c r="AB72" s="16"/>
      <c r="AC72" s="15"/>
      <c r="AD72" s="16"/>
      <c r="AE72" s="16"/>
      <c r="AF72" s="16"/>
      <c r="AG72">
        <f>IF(AND(Z72&lt;&gt;"",OR(Z72=$Z$73,Z72=$Z$74,Z72=$Z$75,Z72=$Z$76,Z72=$Z$77,Z72=$Z$78,Z72=$Z$79,Z72=$Z$80,Z72=$Z$81,Z72=$Z$82,Z72=$Z$83,Z72=$Z$84,Z72=$Z$85,Z72=$Z$86,Z72=$Z$87,Z72=$Z$88)),"Fehler",0)</f>
        <v>0</v>
      </c>
    </row>
    <row r="73" spans="1:33" ht="15.75" x14ac:dyDescent="0.25">
      <c r="A73" s="11">
        <v>0.39583333333333331</v>
      </c>
      <c r="B73" s="12">
        <v>0.41666666666666669</v>
      </c>
      <c r="C73" s="6"/>
      <c r="D73" s="9" t="s">
        <v>99</v>
      </c>
      <c r="E73" s="16" t="s">
        <v>72</v>
      </c>
      <c r="F73" s="16" t="s">
        <v>58</v>
      </c>
      <c r="G73" s="9"/>
      <c r="H73" s="16" t="s">
        <v>63</v>
      </c>
      <c r="I73" s="9"/>
      <c r="J73" s="16" t="s">
        <v>57</v>
      </c>
      <c r="K73">
        <f>IF(AND(D73&lt;&gt;"",OR(D73=$D$74,D73=$D$75,D73=$D$76,D73=$D$77,D73=$D$78,D73=$D$79,D73=$D$80,D73=$D$81,D73=$D$82,D73=$D$83,D73=$D$84,D73=$D$85,D73=$D$86,D73=$D$87,D73=$D$88,D73=$O$11,D73=$O$12,D73=$O$13,D73=$O$14,D73=$O$15,D73=$O$16,D73=$O$17,D73=$O$18,D73=$O$19,D73=$O$20,D73=$O$21,D73=$O$22,D73=$O$23,D73=$O$24,D73=$O$25,D73=$O$26,D73=$O$27,D73=$O$28,D73=$O$29,D73=$O$41,D73=$O$42,D73=$O$43,D73=$O$44,D73=$O$45,D73=$O$46,D73=$O$47,D73=$O$48,D73=$O$49,D73=$O$50,D73=$O$51,D73=$O$52,D73=$O$53,D73=$O$54,D73=$O$55,D73=$O$56,D73=$O$57,D73=$O$58,D73=$O$59,D73=$O$70,D73=$O$71,D73=$O$72,D73=$O$73,D73=$O$74,D73=$O$75,D73=$O$76,D73=$O$77,D73=$O$78,D73=$O$79,D73=$O$80,D73=$O$81,D73=$O$82,D73=$O$83,D73=$O$84,D73=$O$85,D73=$O$86,D73=$O$87,D73=$O$88,D73=$Z$11,D73=$Z$12,D73=$Z$13,D73=$Z$14,D73=$Z$15,D73=$Z$16,D73=$Z$17,D73=$Z$18,D73=$Z$19,D73=$Z$20,D73=$Z$21,D73=$Z$22,D73=$Z$23,D73=$Z$24,D73=$Z$25,D73=$Z$26,D73=$Z$27,D73=$Z$28,D73=$Z$29,D73=$Z$41,D73=$Z$42,D73=$Z$43,D73=$Z$44,D73=$Z$45,D73=$Z$46,D73=$Z$47,D73=$Z$48,D73=$Z$49,D73=$Z$50,D73=$Z$51,D73=$Z$52,D73=$Z$53,D73=$Z$54,D73=$Z$55,D73=$Z$56,D73=$Z$57,D73=$Z$58,D73=$Z$59,D73=$Z$70,D73=$Z$71,D73=$Z$72,D73=$Z$73,D73=$Z$74,D73=$Z$75,D73=$Z$76,D73=$Z$77,D73=$Z$78,D73=$Z$79,D73=$Z$80,D73=$Z$81,D73=$Z$82,D73=$Z$83,D73=$Z$84,D73=$Z$85,D73=$Z$86,D73=$Z$87,D73=$Z$88)),"Fehler",0)</f>
        <v>0</v>
      </c>
      <c r="L73" s="11">
        <v>0.39583333333333331</v>
      </c>
      <c r="M73" s="12">
        <v>0.41666666666666669</v>
      </c>
      <c r="N73" s="37"/>
      <c r="O73" s="38" t="s">
        <v>77</v>
      </c>
      <c r="P73" s="16" t="s">
        <v>72</v>
      </c>
      <c r="Q73" s="33" t="s">
        <v>73</v>
      </c>
      <c r="R73" s="35"/>
      <c r="S73" s="16" t="s">
        <v>169</v>
      </c>
      <c r="T73" s="35"/>
      <c r="U73" s="16" t="s">
        <v>79</v>
      </c>
      <c r="V73">
        <f>IF(AND(O73&lt;&gt;"",OR(O73=$O$74,O73=$O$75,O73=$O$76,O73=$O$77,O73=$O$78,O73=$O$79,O73=$O$80,O73=$O$81,O73=$O$82,O73=$O$83,O73=$O$84,O73=$O$85,O73=$O$86,O73=$O$87,O73=$O$88,O73=$Z$11,O73=$Z$12,O73=$Z$13,O73=$Z$14,O73=$Z$15,O73=$Z$16,O73=$Z$17,O73=$Z$18,O73=$Z$19,O73=$Z$20,O73=$Z$21,O73=$Z$22,O73=$Z$23,O73=$Z$24,O73=$Z$25,O73=$Z$26,O73=$Z$27,O73=$Z$28,O73=$Z$29,O73=$Z$41,O73=$Z$42,O73=$Z$43,O73=$Z$44,O73=$Z$45,O73=$Z$46,O73=$Z$47,O73=$Z$48,O73=$Z$49,O73=$Z$50,O73=$Z$51,O73=$Z$52,O73=$Z$53,O73=$Z$54,O73=$Z$55,O73=$Z$56,O73=$Z$57,O73=$Z$58,O73=$Z$59,O73=$Z$70,O73=$Z$71,O73=$Z$72,O73=$Z$73,O73=$Z$74,O73=$Z$75,O73=$Z$76,O73=$Z$77,O73=$Z$78,O73=$Z$79,O73=$Z$80,O73=$Z$81,O73=$Z$82,O73=$Z$83,O73=$Z$84,O73=$Z$85,O73=$Z$86,O73=$Z$87,O73=$Z$88)),"Fehler",0)</f>
        <v>0</v>
      </c>
      <c r="W73" s="11">
        <v>0.39583333333333331</v>
      </c>
      <c r="X73" s="12">
        <v>0.41666666666666669</v>
      </c>
      <c r="Y73" s="6"/>
      <c r="Z73" s="15"/>
      <c r="AA73" s="16"/>
      <c r="AB73" s="16"/>
      <c r="AC73" s="15"/>
      <c r="AD73" s="16"/>
      <c r="AE73" s="16"/>
      <c r="AF73" s="16"/>
      <c r="AG73">
        <f>IF(AND(Z73&lt;&gt;"",OR(Z73=$Z$74,Z73=$Z$75,Z73=$Z$76,Z73=$Z$77,Z73=$Z$78,Z73=$Z$79,Z73=$Z$80,Z73=$Z$81,Z73=$Z$82,Z73=$Z$83,Z73=$Z$84,Z73=$Z$85,Z73=$Z$86,Z73=$Z$87,Z73=$Z$88)),"Fehler",0)</f>
        <v>0</v>
      </c>
    </row>
    <row r="74" spans="1:33" ht="15.75" x14ac:dyDescent="0.25">
      <c r="A74" s="11"/>
      <c r="B74" s="12"/>
      <c r="C74" s="6"/>
      <c r="D74" s="34"/>
      <c r="E74" s="16"/>
      <c r="F74" s="33"/>
      <c r="G74" s="26"/>
      <c r="H74" s="16"/>
      <c r="I74" s="27"/>
      <c r="J74" s="16"/>
      <c r="K74">
        <f>IF(AND(D74&lt;&gt;"",OR(D74=$D$75,D74=$D$76,D74=$D$77,D74=$D$78,D74=$D$79,D74=$D$80,D74=$D$81,D74=$D$82,D74=$D$83,D74=$D$84,D74=$D$85,D74=$D$86,D74=$D$87,D74=$D$88,D74=$O$11,D74=$O$12,D74=$O$13,D74=$O$14,D74=$O$15,D74=$O$16,D74=$O$17,D74=$O$18,D74=$O$19,D74=$O$20,D74=$O$21,D74=$O$22,D74=$O$23,D74=$O$24,D74=$O$25,D74=$O$26,D74=$O$27,D74=$O$28,D74=$O$29,D74=$O$41,D74=$O$42,D74=$O$43,D74=$O$44,D74=$O$45,D74=$O$46,D74=$O$47,D74=$O$48,D74=$O$49,D74=$O$50,D74=$O$51,D74=$O$52,D74=$O$53,D74=$O$54,D74=$O$55,D74=$O$56,D74=$O$57,D74=$O$58,D74=$O$59,D74=$O$70,D74=$O$71,D74=$O$72,D74=$O$73,D74=$O$74,D74=$O$75,D74=$O$76,D74=$O$77,D74=$O$78,D74=$O$79,D74=$O$80,D74=$O$81,D74=$O$82,D74=$O$83,D74=$O$84,D74=$O$85,D74=$O$86,D74=$O$87,D74=$O$88,D74=$Z$11,D74=$Z$12,D74=$Z$13,D74=$Z$14,D74=$Z$15,D74=$Z$16,D74=$Z$17,D74=$Z$18,D74=$Z$19,D74=$Z$20,D74=$Z$21,D74=$Z$22,D74=$Z$23,D74=$Z$24,D74=$Z$25,D74=$Z$26,D74=$Z$27,D74=$Z$28,D74=$Z$29,D74=$Z$41,D74=$Z$42,D74=$Z$43,D74=$Z$44,D74=$Z$45,D74=$Z$46,D74=$Z$47,D74=$Z$48,D74=$Z$49,D74=$Z$50,D74=$Z$51,D74=$Z$52,D74=$Z$53,D74=$Z$54,D74=$Z$55,D74=$Z$56,D74=$Z$57,D74=$Z$58,D74=$Z$59,D74=$Z$70,D74=$Z$71,D74=$Z$72,D74=$Z$73,D74=$Z$74,D74=$Z$75,D74=$Z$76,D74=$Z$77,D74=$Z$78,D74=$Z$79,D74=$Z$80,D74=$Z$81,D74=$Z$82,D74=$Z$83,D74=$Z$84,D74=$Z$85,D74=$Z$86,D74=$Z$87,D74=$Z$88)),"Fehler",0)</f>
        <v>0</v>
      </c>
      <c r="L74" s="11">
        <v>0.41666666666666669</v>
      </c>
      <c r="M74" s="12">
        <v>0.4375</v>
      </c>
      <c r="N74" s="37"/>
      <c r="O74" s="38" t="s">
        <v>78</v>
      </c>
      <c r="P74" s="16" t="s">
        <v>72</v>
      </c>
      <c r="Q74" s="33" t="s">
        <v>73</v>
      </c>
      <c r="R74" s="35"/>
      <c r="S74" s="16" t="s">
        <v>169</v>
      </c>
      <c r="T74" s="35"/>
      <c r="U74" s="16" t="s">
        <v>79</v>
      </c>
      <c r="V74">
        <f>IF(AND(O74&lt;&gt;"",OR(O74=$O$75,O74=$O$76,O74=$O$77,O74=$O$78,O74=$O$79,O74=$O$80,O74=$O$81,O74=$O$82,O74=$O$83,O74=$O$84,O74=$O$85,O74=$O$86,O74=$O$87,O74=$O$88,O74=$Z$11,O74=$Z$12,O74=$Z$13,O74=$Z$14,O74=$Z$15,O74=$Z$16,O74=$Z$17,O74=$Z$18,O74=$Z$19,O74=$Z$20,O74=$Z$21,O74=$Z$22,O74=$Z$23,O74=$Z$24,O74=$Z$25,O74=$Z$26,O74=$Z$27,O74=$Z$28,O74=$Z$29,O74=$Z$41,O74=$Z$42,O74=$Z$43,O74=$Z$44,O74=$Z$45,O74=$Z$46,O74=$Z$47,O74=$Z$48,O74=$Z$49,O74=$Z$50,O74=$Z$51,O74=$Z$52,O74=$Z$53,O74=$Z$54,O74=$Z$55,O74=$Z$56,O74=$Z$57,O74=$Z$58,O74=$Z$59,O74=$Z$70,O74=$Z$71,O74=$Z$72,O74=$Z$73,O74=$Z$74,O74=$Z$75,O74=$Z$76,O74=$Z$77,O74=$Z$78,O74=$Z$79,O74=$Z$80,O74=$Z$81,O74=$Z$82,O74=$Z$83,O74=$Z$84,O74=$Z$85,O74=$Z$86,O74=$Z$87,O74=$Z$88)),"Fehler",0)</f>
        <v>0</v>
      </c>
      <c r="W74" s="11"/>
      <c r="X74" s="12"/>
      <c r="Y74" s="6"/>
      <c r="Z74" s="15"/>
      <c r="AA74" s="16"/>
      <c r="AB74" s="16"/>
      <c r="AC74" s="15"/>
      <c r="AD74" s="16"/>
      <c r="AE74" s="16"/>
      <c r="AF74" s="16"/>
      <c r="AG74">
        <f>IF(AND(Z74&lt;&gt;"",OR(Z74=$Z$75,Z74=$Z$76,Z74=$Z$77,Z74=$Z$78,Z74=$Z$79,Z74=$Z$80,Z74=$Z$81,Z74=$Z$82,Z74=$Z$83,Z74=$Z$84,Z74=$Z$85,Z74=$Z$86,Z74=$Z$87,Z74=$Z$88)),"Fehler",0)</f>
        <v>0</v>
      </c>
    </row>
    <row r="75" spans="1:33" ht="15.75" x14ac:dyDescent="0.25">
      <c r="A75" s="11">
        <v>0.4375</v>
      </c>
      <c r="B75" s="12">
        <v>0.45833333333333331</v>
      </c>
      <c r="C75" s="6"/>
      <c r="D75" s="9" t="s">
        <v>67</v>
      </c>
      <c r="E75" s="16" t="s">
        <v>72</v>
      </c>
      <c r="F75" s="16" t="s">
        <v>58</v>
      </c>
      <c r="G75" s="15"/>
      <c r="H75" s="16" t="s">
        <v>63</v>
      </c>
      <c r="I75" s="16"/>
      <c r="J75" s="16" t="s">
        <v>57</v>
      </c>
      <c r="K75">
        <f>IF(AND(D75&lt;&gt;"",OR(D75=$D$76,D75=$D$77,D75=$D$78,D75=$D$79,D75=$D$80,D75=$D$81,D75=$D$82,D75=$D$83,D75=$D$84,D75=$D$85,D75=$D$86,D75=$D$87,D75=$D$88,D75=$O$11,D75=$O$12,D75=$O$13,D75=$O$14,D75=$O$15,D75=$O$16,D75=$O$17,D75=$O$18,D75=$O$19,D75=$O$20,D75=$O$21,D75=$O$22,D75=$O$23,D75=$O$24,D75=$O$25,D75=$O$26,D75=$O$27,D75=$O$28,D75=$O$29,D75=$O$41,D75=$O$42,D75=$O$43,D75=$O$44,D75=$O$45,D75=$O$46,D75=$O$47,D75=$O$48,D75=$O$49,D75=$O$50,D75=$O$51,D75=$O$52,D75=$O$53,D75=$O$54,D75=$O$55,D75=$O$56,D75=$O$57,D75=$O$58,D75=$O$59,D75=$O$70,D75=$O$71,D75=$O$72,D75=$O$73,D75=$O$74,D75=$O$75,D75=$O$76,D75=$O$77,D75=$O$78,D75=$O$79,D75=$O$80,D75=$O$81,D75=$O$82,D75=$O$83,D75=$O$84,D75=$O$85,D75=$O$86,D75=$O$87,D75=$O$88,D75=$Z$11,D75=$Z$12,D75=$Z$13,D75=$Z$14,D75=$Z$15,D75=$Z$16,D75=$Z$17,D75=$Z$18,D75=$Z$19,D75=$Z$20,D75=$Z$21,D75=$Z$22,D75=$Z$23,D75=$Z$24,D75=$Z$25,D75=$Z$26,D75=$Z$27,D75=$Z$28,D75=$Z$29,D75=$Z$41,D75=$Z$42,D75=$Z$43,D75=$Z$44,D75=$Z$45,D75=$Z$46,D75=$Z$47,D75=$Z$48,D75=$Z$49,D75=$Z$50,D75=$Z$51,D75=$Z$52,D75=$Z$53,D75=$Z$54,D75=$Z$55,D75=$Z$56,D75=$Z$57,D75=$Z$58,D75=$Z$59,D75=$Z$70,D75=$Z$71,D75=$Z$72,D75=$Z$73,D75=$Z$74,D75=$Z$75,D75=$Z$76,D75=$Z$77,D75=$Z$78,D75=$Z$79,D75=$Z$80,D75=$Z$81,D75=$Z$82,D75=$Z$83,D75=$Z$84,D75=$Z$85,D75=$Z$86,D75=$Z$87,D75=$Z$88)),"Fehler",0)</f>
        <v>0</v>
      </c>
      <c r="L75" s="11"/>
      <c r="M75" s="12"/>
      <c r="N75" s="6"/>
      <c r="O75" s="9"/>
      <c r="P75" s="16"/>
      <c r="Q75" s="33"/>
      <c r="R75" s="9"/>
      <c r="S75" s="16"/>
      <c r="T75" s="9"/>
      <c r="U75" s="16"/>
      <c r="V75">
        <f>IF(AND(O75&lt;&gt;"",OR(O75=$O$76,O75=$O$77,O75=$O$78,O75=$O$79,O75=$O$80,O75=$O$81,O75=$O$82,O75=$O$83,O75=$O$84,O75=$O$85,O75=$O$86,O75=$O$87,O75=$O$88,O75=$Z$11,O75=$Z$12,O75=$Z$13,O75=$Z$14,O75=$Z$15,O75=$Z$16,O75=$Z$17,O75=$Z$18,O75=$Z$19,O75=$Z$20,O75=$Z$21,O75=$Z$22,O75=$Z$23,O75=$Z$24,O75=$Z$25,O75=$Z$26,O75=$Z$27,O75=$Z$28,O75=$Z$29,O75=$Z$41,O75=$Z$42,O75=$Z$43,O75=$Z$44,O75=$Z$45,O75=$Z$46,O75=$Z$47,O75=$Z$48,O75=$Z$49,O75=$Z$50,O75=$Z$51,O75=$Z$52,O75=$Z$53,O75=$Z$54,O75=$Z$55,O75=$Z$56,O75=$Z$57,O75=$Z$58,O75=$Z$59,O75=$Z$70,O75=$Z$71,O75=$Z$72,O75=$Z$73,O75=$Z$74,O75=$Z$75,O75=$Z$76,O75=$Z$77,O75=$Z$78,O75=$Z$79,O75=$Z$80,O75=$Z$81,O75=$Z$82,O75=$Z$83,O75=$Z$84,O75=$Z$85,O75=$Z$86,O75=$Z$87,O75=$Z$88)),"Fehler",0)</f>
        <v>0</v>
      </c>
      <c r="W75" s="11">
        <v>0.4375</v>
      </c>
      <c r="X75" s="12">
        <v>0.45833333333333331</v>
      </c>
      <c r="Y75" s="6"/>
      <c r="Z75" s="15"/>
      <c r="AA75" s="16"/>
      <c r="AB75" s="16"/>
      <c r="AC75" s="15"/>
      <c r="AD75" s="16"/>
      <c r="AE75" s="16"/>
      <c r="AF75" s="16"/>
      <c r="AG75">
        <f>IF(AND(Z75&lt;&gt;"",OR(Z75=$Z$76,Z75=$Z$77,Z75=$Z$78,Z75=$Z$79,Z75=$Z$80,Z75=$Z$81,Z75=$Z$82,Z75=$Z$83,Z75=$Z$84,Z75=$Z$85,Z75=$Z$86,Z75=$Z$87,Z75=$Z$88)),"Fehler",0)</f>
        <v>0</v>
      </c>
    </row>
    <row r="76" spans="1:33" ht="15.75" x14ac:dyDescent="0.25">
      <c r="A76" s="11">
        <v>0.45833333333333331</v>
      </c>
      <c r="B76" s="12">
        <v>0.47916666666666669</v>
      </c>
      <c r="C76" s="6"/>
      <c r="D76" s="15" t="s">
        <v>68</v>
      </c>
      <c r="E76" s="16" t="s">
        <v>72</v>
      </c>
      <c r="F76" s="16" t="s">
        <v>58</v>
      </c>
      <c r="G76" s="15"/>
      <c r="H76" s="16" t="s">
        <v>63</v>
      </c>
      <c r="I76" s="16"/>
      <c r="J76" s="16" t="s">
        <v>57</v>
      </c>
      <c r="K76">
        <f>IF(AND(D76&lt;&gt;"",OR(D76=$D$77,D76=$D$78,D76=$D$79,D76=$D$80,D76=$D$81,D76=$D$82,D76=$D$83,D76=$D$84,D76=$D$85,D76=$D$86,D76=$D$87,D76=$D$88,D76=$O$11,D76=$O$12,D76=$O$13,D76=$O$14,D76=$O$15,D76=$O$16,D76=$O$17,D76=$O$18,D76=$O$19,D76=$O$20,D76=$O$21,D76=$O$22,D76=$O$23,D76=$O$24,D76=$O$25,D76=$O$26,D76=$O$27,D76=$O$28,D76=$O$29,D76=$O$41,D76=$O$42,D76=$O$43,D76=$O$44,D76=$O$45,D76=$O$46,D76=$O$47,D76=$O$48,D76=$O$49,D76=$O$50,D76=$O$51,D76=$O$52,D76=$O$53,D76=$O$54,D76=$O$55,D76=$O$56,D76=$O$57,D76=$O$58,D76=$O$59,D76=$O$70,D76=$O$71,D76=$O$72,D76=$O$73,D76=$O$74,D76=$O$75,D76=$O$76,D76=$O$77,D76=$O$78,D76=$O$79,D76=$O$80,D76=$O$81,D76=$O$82,D76=$O$83,D76=$O$84,D76=$O$85,D76=$O$86,D76=$O$87,D76=$O$88,D76=$Z$11,D76=$Z$12,D76=$Z$13,D76=$Z$14,D76=$Z$15,D76=$Z$16,D76=$Z$17,D76=$Z$18,D76=$Z$19,D76=$Z$20,D76=$Z$21,D76=$Z$22,D76=$Z$23,D76=$Z$24,D76=$Z$25,D76=$Z$26,D76=$Z$27,D76=$Z$28,D76=$Z$29,D76=$Z$41,D76=$Z$42,D76=$Z$43,D76=$Z$44,D76=$Z$45,D76=$Z$46,D76=$Z$47,D76=$Z$48,D76=$Z$49,D76=$Z$50,D76=$Z$51,D76=$Z$52,D76=$Z$53,D76=$Z$54,D76=$Z$55,D76=$Z$56,D76=$Z$57,D76=$Z$58,D76=$Z$59,D76=$Z$70,D76=$Z$71,D76=$Z$72,D76=$Z$73,D76=$Z$74,D76=$Z$75,D76=$Z$76,D76=$Z$77,D76=$Z$78,D76=$Z$79,D76=$Z$80,D76=$Z$81,D76=$Z$82,D76=$Z$83,D76=$Z$84,D76=$Z$85,D76=$Z$86,D76=$Z$87,D76=$Z$88)),"Fehler",0)</f>
        <v>0</v>
      </c>
      <c r="L76" s="11">
        <v>0.45833333333333331</v>
      </c>
      <c r="M76" s="12">
        <v>0.47916666666666669</v>
      </c>
      <c r="N76" s="6"/>
      <c r="O76" s="9" t="s">
        <v>80</v>
      </c>
      <c r="P76" s="10" t="s">
        <v>72</v>
      </c>
      <c r="Q76" s="33" t="s">
        <v>73</v>
      </c>
      <c r="R76" s="9"/>
      <c r="S76" s="16" t="s">
        <v>183</v>
      </c>
      <c r="T76" s="9"/>
      <c r="U76" s="16" t="s">
        <v>79</v>
      </c>
      <c r="V76">
        <f>IF(AND(O76&lt;&gt;"",OR(O76=$O$77,O76=$O$78,O76=$O$79,O76=$O$80,O76=$O$81,O76=$O$82,O76=$O$83,O76=$O$84,O76=$O$85,O76=$O$86,O76=$O$87,O76=$O$88,O76=$Z$11,O76=$Z$12,O76=$Z$13,O76=$Z$14,O76=$Z$15,O76=$Z$16,O76=$Z$17,O76=$Z$18,O76=$Z$19,O76=$Z$20,O76=$Z$21,O76=$Z$22,O76=$Z$23,O76=$Z$24,O76=$Z$25,O76=$Z$26,O76=$Z$27,O76=$Z$28,O76=$Z$29,O76=$Z$41,O76=$Z$42,O76=$Z$43,O76=$Z$44,O76=$Z$45,O76=$Z$46,O76=$Z$47,O76=$Z$48,O76=$Z$49,O76=$Z$50,O76=$Z$51,O76=$Z$52,O76=$Z$53,O76=$Z$54,O76=$Z$55,O76=$Z$56,O76=$Z$57,O76=$Z$58,O76=$Z$59,O76=$Z$70,O76=$Z$71,O76=$Z$72,O76=$Z$73,O76=$Z$74,O76=$Z$75,O76=$Z$76,O76=$Z$77,O76=$Z$78,O76=$Z$79,O76=$Z$80,O76=$Z$81,O76=$Z$82,O76=$Z$83,O76=$Z$84,O76=$Z$85,O76=$Z$86,O76=$Z$87,O76=$Z$88)),"Fehler",0)</f>
        <v>0</v>
      </c>
      <c r="W76" s="11">
        <v>0.45833333333333331</v>
      </c>
      <c r="X76" s="12">
        <v>0.47916666666666669</v>
      </c>
      <c r="Y76" s="6"/>
      <c r="Z76" s="15"/>
      <c r="AA76" s="16"/>
      <c r="AB76" s="16"/>
      <c r="AC76" s="15"/>
      <c r="AD76" s="16"/>
      <c r="AE76" s="16"/>
      <c r="AF76" s="16"/>
      <c r="AG76">
        <f>IF(AND(Z76&lt;&gt;"",OR(Z76=$Z$77,Z76=$Z$78,Z76=$Z$79,Z76=$Z$80,Z76=$Z$81,Z76=$Z$82,Z76=$Z$83,Z76=$Z$84,Z76=$Z$85,Z76=$Z$86,Z76=$Z$87,Z76=$Z$88)),"Fehler",0)</f>
        <v>0</v>
      </c>
    </row>
    <row r="77" spans="1:33" ht="15.75" x14ac:dyDescent="0.25">
      <c r="A77" s="11">
        <v>0.47916666666666669</v>
      </c>
      <c r="B77" s="12">
        <v>0.5</v>
      </c>
      <c r="C77" s="6"/>
      <c r="D77" s="9" t="s">
        <v>69</v>
      </c>
      <c r="E77" s="16" t="s">
        <v>72</v>
      </c>
      <c r="F77" s="16" t="s">
        <v>58</v>
      </c>
      <c r="G77" s="9"/>
      <c r="H77" s="16" t="s">
        <v>63</v>
      </c>
      <c r="I77" s="9"/>
      <c r="J77" s="16" t="s">
        <v>57</v>
      </c>
      <c r="K77">
        <f>IF(AND(D77&lt;&gt;"",OR(D77=$D$78,D77=$D$79,D77=$D$80,D77=$D$81,D77=$D$82,D77=$D$83,D77=$D$84,D77=$D$85,D77=$D$86,D77=$D$87,D77=$D$88,D77=$O$11,D77=$O$12,D77=$O$13,D77=$O$14,D77=$O$15,D77=$O$16,D77=$O$17,D77=$O$18,D77=$O$19,D77=$O$20,D77=$O$21,D77=$O$22,D77=$O$23,D77=$O$24,D77=$O$25,D77=$O$26,D77=$O$27,D77=$O$28,D77=$O$29,D77=$O$41,D77=$O$42,D77=$O$43,D77=$O$44,D77=$O$45,D77=$O$46,D77=$O$47,D77=$O$48,D77=$O$49,D77=$O$50,D77=$O$51,D77=$O$52,D77=$O$53,D77=$O$54,D77=$O$55,D77=$O$56,D77=$O$57,D77=$O$58,D77=$O$59,D77=$O$70,D77=$O$71,D77=$O$72,D77=$O$73,D77=$O$74,D77=$O$75,D77=$O$76,D77=$O$77,D77=$O$78,D77=$O$79,D77=$O$80,D77=$O$81,D77=$O$82,D77=$O$83,D77=$O$84,D77=$O$85,D77=$O$86,D77=$O$87,D77=$O$88,D77=$Z$11,D77=$Z$12,D77=$Z$13,D77=$Z$14,D77=$Z$15,D77=$Z$16,D77=$Z$17,D77=$Z$18,D77=$Z$19,D77=$Z$20,D77=$Z$21,D77=$Z$22,D77=$Z$23,D77=$Z$24,D77=$Z$25,D77=$Z$26,D77=$Z$27,D77=$Z$28,D77=$Z$29,D77=$Z$41,D77=$Z$42,D77=$Z$43,D77=$Z$44,D77=$Z$45,D77=$Z$46,D77=$Z$47,D77=$Z$48,D77=$Z$49,D77=$Z$50,D77=$Z$51,D77=$Z$52,D77=$Z$53,D77=$Z$54,D77=$Z$55,D77=$Z$56,D77=$Z$57,D77=$Z$58,D77=$Z$59,D77=$Z$70,D77=$Z$71,D77=$Z$72,D77=$Z$73,D77=$Z$74,D77=$Z$75,D77=$Z$76,D77=$Z$77,D77=$Z$78,D77=$Z$79,D77=$Z$80,D77=$Z$81,D77=$Z$82,D77=$Z$83,D77=$Z$84,D77=$Z$85,D77=$Z$86,D77=$Z$87,D77=$Z$88)),"Fehler",0)</f>
        <v>0</v>
      </c>
      <c r="L77" s="11">
        <v>0.47916666666666669</v>
      </c>
      <c r="M77" s="12">
        <v>0.5</v>
      </c>
      <c r="N77" s="6"/>
      <c r="O77" s="9" t="s">
        <v>81</v>
      </c>
      <c r="P77" s="10" t="s">
        <v>72</v>
      </c>
      <c r="Q77" s="33" t="s">
        <v>73</v>
      </c>
      <c r="R77" s="9"/>
      <c r="S77" s="16" t="s">
        <v>183</v>
      </c>
      <c r="T77" s="9"/>
      <c r="U77" s="16" t="s">
        <v>79</v>
      </c>
      <c r="V77">
        <f>IF(AND(O77&lt;&gt;"",OR(O77=$O$78,O77=$O$79,O77=$O$80,O77=$O$81,O77=$O$82,O77=$O$83,O77=$O$84,O77=$O$85,O77=$O$86,O77=$O$87,O77=$O$88,O77=$Z$11,O77=$Z$12,O77=$Z$13,O77=$Z$14,O77=$Z$15,O77=$Z$16,O77=$Z$17,O77=$Z$18,O77=$Z$19,O77=$Z$20,O77=$Z$21,O77=$Z$22,O77=$Z$23,O77=$Z$24,O77=$Z$25,O77=$Z$26,O77=$Z$27,O77=$Z$28,O77=$Z$29,O77=$Z$41,O77=$Z$42,O77=$Z$43,O77=$Z$44,O77=$Z$45,O77=$Z$46,O77=$Z$47,O77=$Z$48,O77=$Z$49,O77=$Z$50,O77=$Z$51,O77=$Z$52,O77=$Z$53,O77=$Z$54,O77=$Z$55,O77=$Z$56,O77=$Z$57,O77=$Z$58,O77=$Z$59,O77=$Z$70,O77=$Z$71,O77=$Z$72,O77=$Z$73,O77=$Z$74,O77=$Z$75,O77=$Z$76,O77=$Z$77,O77=$Z$78,O77=$Z$79,O77=$Z$80,O77=$Z$81,O77=$Z$82,O77=$Z$83,O77=$Z$84,O77=$Z$85,O77=$Z$86,O77=$Z$87,O77=$Z$88)),"Fehler",0)</f>
        <v>0</v>
      </c>
      <c r="W77" s="11">
        <v>0.47916666666666669</v>
      </c>
      <c r="X77" s="12">
        <v>0.5</v>
      </c>
      <c r="Y77" s="6"/>
      <c r="Z77" s="15"/>
      <c r="AA77" s="16"/>
      <c r="AB77" s="16"/>
      <c r="AC77" s="15"/>
      <c r="AD77" s="16"/>
      <c r="AE77" s="16"/>
      <c r="AF77" s="16"/>
      <c r="AG77">
        <f>IF(AND(Z77&lt;&gt;"",OR(Z77=$Z$78,Z77=$Z$79,Z77=$Z$80,Z77=$Z$81,Z77=$Z$82,Z77=$Z$83,Z77=$Z$84,Z77=$Z$85,Z77=$Z$86,Z77=$Z$87,Z77=$Z$88)),"Fehler",0)</f>
        <v>0</v>
      </c>
    </row>
    <row r="78" spans="1:33" ht="15.75" x14ac:dyDescent="0.25">
      <c r="A78" s="11">
        <v>0.5</v>
      </c>
      <c r="B78" s="12">
        <v>0.52083333333333337</v>
      </c>
      <c r="C78" s="6"/>
      <c r="D78" s="32" t="s">
        <v>70</v>
      </c>
      <c r="E78" s="16" t="s">
        <v>72</v>
      </c>
      <c r="F78" s="16" t="s">
        <v>58</v>
      </c>
      <c r="G78" s="15"/>
      <c r="H78" s="16" t="s">
        <v>63</v>
      </c>
      <c r="I78" s="16"/>
      <c r="J78" s="16" t="s">
        <v>57</v>
      </c>
      <c r="K78">
        <f>IF(AND(D78&lt;&gt;"",OR(D78=$D$79,D78=$D$80,D78=$D$81,D78=$D$82,D78=$D$83,D78=$D$84,D78=$D$85,D78=$D$86,D78=$D$87,D78=$D$88,D78=$O$11,D78=$O$12,D78=$O$13,D78=$O$14,D78=$O$15,D78=$O$16,D78=$O$17,D78=$O$18,D78=$O$19,D78=$O$20,D78=$O$21,D78=$O$22,D78=$O$23,D78=$O$24,D78=$O$25,D78=$O$26,D78=$O$27,D78=$O$28,D78=$O$29,D78=$O$41,D78=$O$42,D78=$O$43,D78=$O$44,D78=$O$45,D78=$O$46,D78=$O$47,D78=$O$48,D78=$O$49,D78=$O$50,D78=$O$51,D78=$O$52,D78=$O$53,D78=$O$54,D78=$O$55,D78=$O$56,D78=$O$57,D78=$O$58,D78=$O$59,D78=$O$70,D78=$O$71,D78=$O$72,D78=$O$73,D78=$O$74,D78=$O$75,D78=$O$76,D78=$O$77,D78=$O$78,D78=$O$79,D78=$O$80,D78=$O$81,D78=$O$82,D78=$O$83,D78=$O$84,D78=$O$85,D78=$O$86,D78=$O$87,D78=$O$88,D78=$Z$11,D78=$Z$12,D78=$Z$13,D78=$Z$14,D78=$Z$15,D78=$Z$16,D78=$Z$17,D78=$Z$18,D78=$Z$19,D78=$Z$20,D78=$Z$21,D78=$Z$22,D78=$Z$23,D78=$Z$24,D78=$Z$25,D78=$Z$26,D78=$Z$27,D78=$Z$28,D78=$Z$29,D78=$Z$41,D78=$Z$42,D78=$Z$43,D78=$Z$44,D78=$Z$45,D78=$Z$46,D78=$Z$47,D78=$Z$48,D78=$Z$49,D78=$Z$50,D78=$Z$51,D78=$Z$52,D78=$Z$53,D78=$Z$54,D78=$Z$55,D78=$Z$56,D78=$Z$57,D78=$Z$58,D78=$Z$59,D78=$Z$70,D78=$Z$71,D78=$Z$72,D78=$Z$73,D78=$Z$74,D78=$Z$75,D78=$Z$76,D78=$Z$77,D78=$Z$78,D78=$Z$79,D78=$Z$80,D78=$Z$81,D78=$Z$82,D78=$Z$83,D78=$Z$84,D78=$Z$85,D78=$Z$86,D78=$Z$87,D78=$Z$88)),"Fehler",0)</f>
        <v>0</v>
      </c>
      <c r="L78" s="11">
        <v>0.5</v>
      </c>
      <c r="M78" s="12">
        <v>0.52083333333333337</v>
      </c>
      <c r="N78" s="6"/>
      <c r="O78" s="32" t="s">
        <v>82</v>
      </c>
      <c r="P78" s="10" t="s">
        <v>72</v>
      </c>
      <c r="Q78" s="33" t="s">
        <v>73</v>
      </c>
      <c r="R78" s="15"/>
      <c r="S78" s="16" t="s">
        <v>183</v>
      </c>
      <c r="T78" s="16"/>
      <c r="U78" s="16" t="s">
        <v>79</v>
      </c>
      <c r="V78">
        <f>IF(AND(O78&lt;&gt;"",OR(O78=$O$79,O78=$O$80,O78=$O$81,O78=$O$82,O78=$O$83,O78=$O$84,O78=$O$85,O78=$O$86,O78=$O$87,O78=$O$88,O78=$Z$11,O78=$Z$12,O78=$Z$13,O78=$Z$14,O78=$Z$15,O78=$Z$16,O78=$Z$17,O78=$Z$18,O78=$Z$19,O78=$Z$20,O78=$Z$21,O78=$Z$22,O78=$Z$23,O78=$Z$24,O78=$Z$25,O78=$Z$26,O78=$Z$27,O78=$Z$28,O78=$Z$29,O78=$Z$41,O78=$Z$42,O78=$Z$43,O78=$Z$44,O78=$Z$45,O78=$Z$46,O78=$Z$47,O78=$Z$48,O78=$Z$49,O78=$Z$50,O78=$Z$51,O78=$Z$52,O78=$Z$53,O78=$Z$54,O78=$Z$55,O78=$Z$56,O78=$Z$57,O78=$Z$58,O78=$Z$59,O78=$Z$70,O78=$Z$71,O78=$Z$72,O78=$Z$73,O78=$Z$74,O78=$Z$75,O78=$Z$76,O78=$Z$77,O78=$Z$78,O78=$Z$79,O78=$Z$80,O78=$Z$81,O78=$Z$82,O78=$Z$83,O78=$Z$84,O78=$Z$85,O78=$Z$86,O78=$Z$87,O78=$Z$88)),"Fehler",0)</f>
        <v>0</v>
      </c>
      <c r="W78" s="11">
        <v>0.5</v>
      </c>
      <c r="X78" s="12">
        <v>0.52083333333333337</v>
      </c>
      <c r="Y78" s="6"/>
      <c r="Z78" s="15"/>
      <c r="AA78" s="16"/>
      <c r="AB78" s="16"/>
      <c r="AC78" s="15"/>
      <c r="AD78" s="16"/>
      <c r="AE78" s="16"/>
      <c r="AF78" s="16"/>
      <c r="AG78">
        <f>IF(AND(Z78&lt;&gt;"",OR(Z78=$Z$79,Z78=$Z$80,Z78=$Z$81,Z78=$Z$82,Z78=$Z$83,Z78=$Z$84,Z78=$Z$85,Z78=$Z$86,Z78=$Z$87,Z78=$Z$88)),"Fehler",0)</f>
        <v>0</v>
      </c>
    </row>
    <row r="79" spans="1:33" ht="15.75" x14ac:dyDescent="0.25">
      <c r="A79" s="11">
        <v>0.52083333333333337</v>
      </c>
      <c r="B79" s="12">
        <v>0.54166666666666663</v>
      </c>
      <c r="C79" s="37"/>
      <c r="D79" s="15" t="s">
        <v>71</v>
      </c>
      <c r="E79" s="16" t="s">
        <v>72</v>
      </c>
      <c r="F79" s="16" t="s">
        <v>58</v>
      </c>
      <c r="G79" s="15"/>
      <c r="H79" s="16" t="s">
        <v>63</v>
      </c>
      <c r="I79" s="16"/>
      <c r="J79" s="16" t="s">
        <v>57</v>
      </c>
      <c r="K79">
        <f>IF(AND(D79&lt;&gt;"",OR(D79=$D$80,D79=$D$81,D79=$D$82,D79=$D$83,D79=$D$84,D79=$D$85,D79=$D$86,D79=$D$87,D79=$D$88,D79=$O$11,D79=$O$12,D79=$O$13,D79=$O$14,D79=$O$15,D79=$O$16,D79=$O$17,D79=$O$18,D79=$O$19,D79=$O$20,D79=$O$21,D79=$O$22,D79=$O$23,D79=$O$24,D79=$O$25,D79=$O$26,D79=$O$27,D79=$O$28,D79=$O$29,D79=$O$41,D79=$O$42,D79=$O$43,D79=$O$44,D79=$O$45,D79=$O$46,D79=$O$47,D79=$O$48,D79=$O$49,D79=$O$50,D79=$O$51,D79=$O$52,D79=$O$53,D79=$O$54,D79=$O$55,D79=$O$56,D79=$O$57,D79=$O$58,D79=$O$59,D79=$O$70,D79=$O$71,D79=$O$72,D79=$O$73,D79=$O$74,D79=$O$75,D79=$O$76,D79=$O$77,D79=$O$78,D79=$O$79,D79=$O$80,D79=$O$81,D79=$O$82,D79=$O$83,D79=$O$84,D79=$O$85,D79=$O$86,D79=$O$87,D79=$O$88,D79=$Z$11,D79=$Z$12,D79=$Z$13,D79=$Z$14,D79=$Z$15,D79=$Z$16,D79=$Z$17,D79=$Z$18,D79=$Z$19,D79=$Z$20,D79=$Z$21,D79=$Z$22,D79=$Z$23,D79=$Z$24,D79=$Z$25,D79=$Z$26,D79=$Z$27,D79=$Z$28,D79=$Z$29,D79=$Z$41,D79=$Z$42,D79=$Z$43,D79=$Z$44,D79=$Z$45,D79=$Z$46,D79=$Z$47,D79=$Z$48,D79=$Z$49,D79=$Z$50,D79=$Z$51,D79=$Z$52,D79=$Z$53,D79=$Z$54,D79=$Z$55,D79=$Z$56,D79=$Z$57,D79=$Z$58,D79=$Z$59,D79=$Z$70,D79=$Z$71,D79=$Z$72,D79=$Z$73,D79=$Z$74,D79=$Z$75,D79=$Z$76,D79=$Z$77,D79=$Z$78,D79=$Z$79,D79=$Z$80,D79=$Z$81,D79=$Z$82,D79=$Z$83,D79=$Z$84,D79=$Z$85,D79=$Z$86,D79=$Z$87,D79=$Z$88)),"Fehler",0)</f>
        <v>0</v>
      </c>
      <c r="L79" s="11">
        <v>0.52083333333333337</v>
      </c>
      <c r="M79" s="12">
        <v>0.54166666666666663</v>
      </c>
      <c r="N79" s="6"/>
      <c r="O79" s="15" t="s">
        <v>83</v>
      </c>
      <c r="P79" s="10" t="s">
        <v>72</v>
      </c>
      <c r="Q79" s="33" t="s">
        <v>73</v>
      </c>
      <c r="R79" s="15"/>
      <c r="S79" s="16" t="s">
        <v>183</v>
      </c>
      <c r="T79" s="16"/>
      <c r="U79" s="16" t="s">
        <v>79</v>
      </c>
      <c r="V79">
        <f>IF(AND(O79&lt;&gt;"",OR(O79=$O$80,O79=$O$81,O79=$O$82,O79=$O$83,O79=$O$84,O79=$O$85,O79=$O$86,O79=$O$87,O79=$O$88,O79=$Z$11,O79=$Z$12,O79=$Z$13,O79=$Z$14,O79=$Z$15,O79=$Z$16,O79=$Z$17,O79=$Z$18,O79=$Z$19,O79=$Z$20,O79=$Z$21,O79=$Z$22,O79=$Z$23,O79=$Z$24,O79=$Z$25,O79=$Z$26,O79=$Z$27,O79=$Z$28,O79=$Z$29,O79=$Z$41,O79=$Z$42,O79=$Z$43,O79=$Z$44,O79=$Z$45,O79=$Z$46,O79=$Z$47,O79=$Z$48,O79=$Z$49,O79=$Z$50,O79=$Z$51,O79=$Z$52,O79=$Z$53,O79=$Z$54,O79=$Z$55,O79=$Z$56,O79=$Z$57,O79=$Z$58,O79=$Z$59,O79=$Z$70,O79=$Z$71,O79=$Z$72,O79=$Z$73,O79=$Z$74,O79=$Z$75,O79=$Z$76,O79=$Z$77,O79=$Z$78,O79=$Z$79,O79=$Z$80,O79=$Z$81,O79=$Z$82,O79=$Z$83,O79=$Z$84,O79=$Z$85,O79=$Z$86,O79=$Z$87,O79=$Z$88)),"Fehler",0)</f>
        <v>0</v>
      </c>
      <c r="W79" s="11"/>
      <c r="X79" s="12"/>
      <c r="Y79" s="6"/>
      <c r="Z79" s="15"/>
      <c r="AA79" s="16"/>
      <c r="AB79" s="16"/>
      <c r="AC79" s="15"/>
      <c r="AD79" s="16"/>
      <c r="AE79" s="16"/>
      <c r="AF79" s="16"/>
      <c r="AG79">
        <f>IF(AND(Z79&lt;&gt;"",OR(Z79=$Z$80,Z79=$Z$81,Z79=$Z$82,Z79=$Z$83,Z79=$Z$84,Z79=$Z$85,Z79=$Z$86,Z79=$Z$87,Z79=$Z$88)),"Fehler",0)</f>
        <v>0</v>
      </c>
    </row>
    <row r="80" spans="1:33" ht="15.75" x14ac:dyDescent="0.25">
      <c r="A80" s="11">
        <v>0.54166666666666663</v>
      </c>
      <c r="B80" s="12">
        <v>0.5625</v>
      </c>
      <c r="C80" s="6"/>
      <c r="D80" s="9"/>
      <c r="E80" s="16"/>
      <c r="F80" s="16"/>
      <c r="G80" s="15"/>
      <c r="H80" s="16"/>
      <c r="I80" s="16"/>
      <c r="J80" s="16"/>
      <c r="K80">
        <f>IF(AND(D80&lt;&gt;"",OR(D80=$D$81,D80=$D$82,D80=$D$83,D80=$D$84,D80=$D$85,D80=$D$86,D80=$D$87,D80=$D$88,D80=$O$11,D80=$O$12,D80=$O$13,D80=$O$14,D80=$O$15,D80=$O$16,D80=$O$17,D80=$O$18,D80=$O$19,D80=$O$20,D80=$O$21,D80=$O$22,D80=$O$23,D80=$O$24,D80=$O$25,D80=$O$26,D80=$O$27,D80=$O$28,D80=$O$29,D80=$O$41,D80=$O$42,D80=$O$43,D80=$O$44,D80=$O$45,D80=$O$46,D80=$O$47,D80=$O$48,D80=$O$49,D80=$O$50,D80=$O$51,D80=$O$52,D80=$O$53,D80=$O$54,D80=$O$55,D80=$O$56,D80=$O$57,D80=$O$58,D80=$O$59,D80=$O$70,D80=$O$71,D80=$O$72,D80=$O$73,D80=$O$74,D80=$O$75,D80=$O$76,D80=$O$77,D80=$O$78,D80=$O$79,D80=$O$80,D80=$O$81,D80=$O$82,D80=$O$83,D80=$O$84,D80=$O$85,D80=$O$86,D80=$O$87,D80=$O$88,D80=$Z$11,D80=$Z$12,D80=$Z$13,D80=$Z$14,D80=$Z$15,D80=$Z$16,D80=$Z$17,D80=$Z$18,D80=$Z$19,D80=$Z$20,D80=$Z$21,D80=$Z$22,D80=$Z$23,D80=$Z$24,D80=$Z$25,D80=$Z$26,D80=$Z$27,D80=$Z$28,D80=$Z$29,D80=$Z$41,D80=$Z$42,D80=$Z$43,D80=$Z$44,D80=$Z$45,D80=$Z$46,D80=$Z$47,D80=$Z$48,D80=$Z$49,D80=$Z$50,D80=$Z$51,D80=$Z$52,D80=$Z$53,D80=$Z$54,D80=$Z$55,D80=$Z$56,D80=$Z$57,D80=$Z$58,D80=$Z$59,D80=$Z$70,D80=$Z$71,D80=$Z$72,D80=$Z$73,D80=$Z$74,D80=$Z$75,D80=$Z$76,D80=$Z$77,D80=$Z$78,D80=$Z$79,D80=$Z$80,D80=$Z$81,D80=$Z$82,D80=$Z$83,D80=$Z$84,D80=$Z$85,D80=$Z$86,D80=$Z$87,D80=$Z$88)),"Fehler",0)</f>
        <v>0</v>
      </c>
      <c r="L80" s="11">
        <v>0.54166666666666663</v>
      </c>
      <c r="M80" s="12">
        <v>0.5625</v>
      </c>
      <c r="N80" s="6"/>
      <c r="O80" s="15" t="s">
        <v>84</v>
      </c>
      <c r="P80" s="10" t="s">
        <v>72</v>
      </c>
      <c r="Q80" s="33" t="s">
        <v>73</v>
      </c>
      <c r="R80" s="15"/>
      <c r="S80" s="16" t="s">
        <v>183</v>
      </c>
      <c r="T80" s="16"/>
      <c r="U80" s="16" t="s">
        <v>79</v>
      </c>
      <c r="V80">
        <f>IF(AND(O80&lt;&gt;"",OR(O80=$O$81,O80=$O$82,O80=$O$83,O80=$O$84,O80=$O$85,O80=$O$86,O80=$O$87,O80=$O$88,O80=$Z$11,O80=$Z$12,O80=$Z$13,O80=$Z$14,O80=$Z$15,O80=$Z$16,O80=$Z$17,O80=$Z$18,O80=$Z$19,O80=$Z$20,O80=$Z$21,O80=$Z$22,O80=$Z$23,O80=$Z$24,O80=$Z$25,O80=$Z$26,O80=$Z$27,O80=$Z$28,O80=$Z$29,O80=$Z$41,O80=$Z$42,O80=$Z$43,O80=$Z$44,O80=$Z$45,O80=$Z$46,O80=$Z$47,O80=$Z$48,O80=$Z$49,O80=$Z$50,O80=$Z$51,O80=$Z$52,O80=$Z$53,O80=$Z$54,O80=$Z$55,O80=$Z$56,O80=$Z$57,O80=$Z$58,O80=$Z$59,O80=$Z$70,O80=$Z$71,O80=$Z$72,O80=$Z$73,O80=$Z$74,O80=$Z$75,O80=$Z$76,O80=$Z$77,O80=$Z$78,O80=$Z$79,O80=$Z$80,O80=$Z$81,O80=$Z$82,O80=$Z$83,O80=$Z$84,O80=$Z$85,O80=$Z$86,O80=$Z$87,O80=$Z$88)),"Fehler",0)</f>
        <v>0</v>
      </c>
      <c r="W80" s="11">
        <v>0.54166666666666663</v>
      </c>
      <c r="X80" s="12">
        <v>0.5625</v>
      </c>
      <c r="Y80" s="6"/>
      <c r="Z80" s="15"/>
      <c r="AA80" s="16"/>
      <c r="AB80" s="16"/>
      <c r="AC80" s="15"/>
      <c r="AD80" s="16"/>
      <c r="AE80" s="15"/>
      <c r="AF80" s="16"/>
      <c r="AG80">
        <f>IF(AND(Z80&lt;&gt;"",OR(Z80=$Z$81,Z80=$Z$82,Z80=$Z$83,Z80=$Z$84,Z80=$Z$85,Z80=$Z$86,Z80=$Z$87,Z80=$Z$88)),"Fehler",0)</f>
        <v>0</v>
      </c>
    </row>
    <row r="81" spans="1:33" ht="15.75" x14ac:dyDescent="0.25">
      <c r="A81" s="11">
        <v>0.5625</v>
      </c>
      <c r="B81" s="12">
        <v>0.58333333333333337</v>
      </c>
      <c r="C81" s="6"/>
      <c r="D81" s="15"/>
      <c r="E81" s="16"/>
      <c r="F81" s="16"/>
      <c r="G81" s="15"/>
      <c r="H81" s="16"/>
      <c r="I81" s="16"/>
      <c r="J81" s="16"/>
      <c r="K81">
        <f>IF(AND(D81&lt;&gt;"",OR(D81=$D$82,D81=$D$83,D81=$D$84,D81=$D$85,D81=$D$86,D81=$D$87,D81=$D$88,D81=$O$11,D81=$O$12,D81=$O$13,D81=$O$14,D81=$O$15,D81=$O$16,D81=$O$17,D81=$O$18,D81=$O$19,D81=$O$20,D81=$O$21,D81=$O$22,D81=$O$23,D81=$O$24,D81=$O$25,D81=$O$26,D81=$O$27,D81=$O$28,D81=$O$29,D81=$O$41,D81=$O$42,D81=$O$43,D81=$O$44,D81=$O$45,D81=$O$46,D81=$O$47,D81=$O$48,D81=$O$49,D81=$O$50,D81=$O$51,D81=$O$52,D81=$O$53,D81=$O$54,D81=$O$55,D81=$O$56,D81=$O$57,D81=$O$58,D81=$O$59,D81=$O$70,D81=$O$71,D81=$O$72,D81=$O$73,D81=$O$74,D81=$O$75,D81=$O$76,D81=$O$77,D81=$O$78,D81=$O$79,D81=$O$80,D81=$O$81,D81=$O$82,D81=$O$83,D81=$O$84,D81=$O$85,D81=$O$86,D81=$O$87,D81=$O$88,D81=$Z$11,D81=$Z$12,D81=$Z$13,D81=$Z$14,D81=$Z$15,D81=$Z$16,D81=$Z$17,D81=$Z$18,D81=$Z$19,D81=$Z$20,D81=$Z$21,D81=$Z$22,D81=$Z$23,D81=$Z$24,D81=$Z$25,D81=$Z$26,D81=$Z$27,D81=$Z$28,D81=$Z$29,D81=$Z$41,D81=$Z$42,D81=$Z$43,D81=$Z$44,D81=$Z$45,D81=$Z$46,D81=$Z$47,D81=$Z$48,D81=$Z$49,D81=$Z$50,D81=$Z$51,D81=$Z$52,D81=$Z$53,D81=$Z$54,D81=$Z$55,D81=$Z$56,D81=$Z$57,D81=$Z$58,D81=$Z$59,D81=$Z$70,D81=$Z$71,D81=$Z$72,D81=$Z$73,D81=$Z$74,D81=$Z$75,D81=$Z$76,D81=$Z$77,D81=$Z$78,D81=$Z$79,D81=$Z$80,D81=$Z$81,D81=$Z$82,D81=$Z$83,D81=$Z$84,D81=$Z$85,D81=$Z$86,D81=$Z$87,D81=$Z$88)),"Fehler",0)</f>
        <v>0</v>
      </c>
      <c r="L81" s="11"/>
      <c r="M81" s="12"/>
      <c r="N81" s="6"/>
      <c r="O81" s="15"/>
      <c r="P81" s="16"/>
      <c r="Q81" s="16"/>
      <c r="R81" s="15"/>
      <c r="S81" s="16"/>
      <c r="T81" s="16"/>
      <c r="U81" s="16"/>
      <c r="V81">
        <f>IF(AND(O81&lt;&gt;"",OR(O81=$O$82,O81=$O$83,O81=$O$84,O81=$O$85,O81=$O$86,O81=$O$87,O81=$O$88,O81=$Z$11,O81=$Z$12,O81=$Z$13,O81=$Z$14,O81=$Z$15,O81=$Z$16,O81=$Z$17,O81=$Z$18,O81=$Z$19,O81=$Z$20,O81=$Z$21,O81=$Z$22,O81=$Z$23,O81=$Z$24,O81=$Z$25,O81=$Z$26,O81=$Z$27,O81=$Z$28,O81=$Z$29,O81=$Z$41,O81=$Z$42,O81=$Z$43,O81=$Z$44,O81=$Z$45,O81=$Z$46,O81=$Z$47,O81=$Z$48,O81=$Z$49,O81=$Z$50,O81=$Z$51,O81=$Z$52,O81=$Z$53,O81=$Z$54,O81=$Z$55,O81=$Z$56,O81=$Z$57,O81=$Z$58,O81=$Z$59,O81=$Z$70,O81=$Z$71,O81=$Z$72,O81=$Z$73,O81=$Z$74,O81=$Z$75,O81=$Z$76,O81=$Z$77,O81=$Z$78,O81=$Z$79,O81=$Z$80,O81=$Z$81,O81=$Z$82,O81=$Z$83,O81=$Z$84,O81=$Z$85,O81=$Z$86,O81=$Z$87,O81=$Z$88)),"Fehler",0)</f>
        <v>0</v>
      </c>
      <c r="W81" s="11">
        <v>0.5625</v>
      </c>
      <c r="X81" s="12">
        <v>0.58333333333333337</v>
      </c>
      <c r="Y81" s="6"/>
      <c r="Z81" s="15"/>
      <c r="AA81" s="16"/>
      <c r="AB81" s="16"/>
      <c r="AC81" s="15"/>
      <c r="AD81" s="16"/>
      <c r="AE81" s="16"/>
      <c r="AF81" s="16"/>
      <c r="AG81">
        <f>IF(AND(Z81&lt;&gt;"",OR(Z81=$Z$82,Z81=$Z$83,Z81=$Z$84,Z81=$Z$85,Z81=$Z$86,Z81=$Z$87,Z81=$Z$88)),"Fehler",0)</f>
        <v>0</v>
      </c>
    </row>
    <row r="82" spans="1:33" ht="15.75" x14ac:dyDescent="0.25">
      <c r="A82" s="11">
        <v>0.58333333333333337</v>
      </c>
      <c r="B82" s="12">
        <v>0.60416666666666663</v>
      </c>
      <c r="C82" s="6"/>
      <c r="D82" s="9"/>
      <c r="E82" s="16"/>
      <c r="F82" s="16"/>
      <c r="G82" s="9"/>
      <c r="H82" s="16"/>
      <c r="I82" s="9"/>
      <c r="J82" s="16"/>
      <c r="K82">
        <f>IF(AND(D82&lt;&gt;"",OR(D82=$D$83,D82=$D$84,D82=$D$85,D82=$D$86,D82=$D$87,D82=$D$88,D82=$O$11,D82=$O$12,D82=$O$13,D82=$O$14,D82=$O$15,D82=$O$16,D82=$O$17,D82=$O$18,D82=$O$19,D82=$O$20,D82=$O$21,D82=$O$22,D82=$O$23,D82=$O$24,D82=$O$25,D82=$O$26,D82=$O$27,D82=$O$28,D82=$O$29,D82=$O$41,D82=$O$42,D82=$O$43,D82=$O$44,D82=$O$45,D82=$O$46,D82=$O$47,D82=$O$48,D82=$O$49,D82=$O$50,D82=$O$51,D82=$O$52,D82=$O$53,D82=$O$54,D82=$O$55,D82=$O$56,D82=$O$57,D82=$O$58,D82=$O$59,D82=$O$70,D82=$O$71,D82=$O$72,D82=$O$73,D82=$O$74,D82=$O$75,D82=$O$76,D82=$O$77,D82=$O$78,D82=$O$79,D82=$O$80,D82=$O$81,D82=$O$82,D82=$O$83,D82=$O$84,D82=$O$85,D82=$O$86,D82=$O$87,D82=$O$88,D82=$Z$11,D82=$Z$12,D82=$Z$13,D82=$Z$14,D82=$Z$15,D82=$Z$16,D82=$Z$17,D82=$Z$18,D82=$Z$19,D82=$Z$20,D82=$Z$21,D82=$Z$22,D82=$Z$23,D82=$Z$24,D82=$Z$25,D82=$Z$26,D82=$Z$27,D82=$Z$28,D82=$Z$29,D82=$Z$41,D82=$Z$42,D82=$Z$43,D82=$Z$44,D82=$Z$45,D82=$Z$46,D82=$Z$47,D82=$Z$48,D82=$Z$49,D82=$Z$50,D82=$Z$51,D82=$Z$52,D82=$Z$53,D82=$Z$54,D82=$Z$55,D82=$Z$56,D82=$Z$57,D82=$Z$58,D82=$Z$59,D82=$Z$70,D82=$Z$71,D82=$Z$72,D82=$Z$73,D82=$Z$74,D82=$Z$75,D82=$Z$76,D82=$Z$77,D82=$Z$78,D82=$Z$79,D82=$Z$80,D82=$Z$81,D82=$Z$82,D82=$Z$83,D82=$Z$84,D82=$Z$85,D82=$Z$86,D82=$Z$87,D82=$Z$88)),"Fehler",0)</f>
        <v>0</v>
      </c>
      <c r="L82" s="11">
        <v>0.58333333333333337</v>
      </c>
      <c r="M82" s="12">
        <v>0.60416666666666663</v>
      </c>
      <c r="N82" s="6"/>
      <c r="O82" s="9" t="s">
        <v>86</v>
      </c>
      <c r="P82" s="10" t="s">
        <v>72</v>
      </c>
      <c r="Q82" s="10" t="s">
        <v>85</v>
      </c>
      <c r="R82" s="9"/>
      <c r="S82" s="10" t="s">
        <v>63</v>
      </c>
      <c r="T82" s="9"/>
      <c r="U82" s="16" t="s">
        <v>73</v>
      </c>
      <c r="V82">
        <f>IF(AND(O82&lt;&gt;"",OR(O82=$O$83,O82=$O$84,O82=$O$85,O82=$O$86,O82=$O$87,O82=$O$88,O82=$Z$11,O82=$Z$12,O82=$Z$13,O82=$Z$14,O82=$Z$15,O82=$Z$16,O82=$Z$17,O82=$Z$18,O82=$Z$19,O82=$Z$20,O82=$Z$21,O82=$Z$22,O82=$Z$23,O82=$Z$24,O82=$Z$25,O82=$Z$26,O82=$Z$27,O82=$Z$28,O82=$Z$29,O82=$Z$41,O82=$Z$42,O82=$Z$43,O82=$Z$44,O82=$Z$45,O82=$Z$46,O82=$Z$47,O82=$Z$48,O82=$Z$49,O82=$Z$50,O82=$Z$51,O82=$Z$52,O82=$Z$53,O82=$Z$54,O82=$Z$55,O82=$Z$56,O82=$Z$57,O82=$Z$58,O82=$Z$59,O82=$Z$70,O82=$Z$71,O82=$Z$72,O82=$Z$73,O82=$Z$74,O82=$Z$75,O82=$Z$76,O82=$Z$77,O82=$Z$78,O82=$Z$79,O82=$Z$80,O82=$Z$81,O82=$Z$82,O82=$Z$83,O82=$Z$84,O82=$Z$85,O82=$Z$86,O82=$Z$87,O82=$Z$88)),"Fehler",0)</f>
        <v>0</v>
      </c>
      <c r="W82" s="11">
        <v>0.58333333333333337</v>
      </c>
      <c r="X82" s="12">
        <v>0.60416666666666663</v>
      </c>
      <c r="Y82" s="6"/>
      <c r="Z82" s="15"/>
      <c r="AA82" s="16"/>
      <c r="AB82" s="16"/>
      <c r="AC82" s="15"/>
      <c r="AD82" s="16"/>
      <c r="AE82" s="16"/>
      <c r="AF82" s="16"/>
      <c r="AG82">
        <f>IF(AND(Z82&lt;&gt;"",OR(Z82=$Z$83,Z82=$Z$84,Z82=$Z$85,Z82=$Z$86,Z82=$Z$87,Z82=$Z$88)),"Fehler",0)</f>
        <v>0</v>
      </c>
    </row>
    <row r="83" spans="1:33" ht="15.75" x14ac:dyDescent="0.25">
      <c r="A83" s="11">
        <v>0.60416666666666663</v>
      </c>
      <c r="B83" s="12">
        <v>0.625</v>
      </c>
      <c r="C83" s="6"/>
      <c r="D83" s="32"/>
      <c r="E83" s="16"/>
      <c r="F83" s="16"/>
      <c r="G83" s="15"/>
      <c r="H83" s="16"/>
      <c r="I83" s="16"/>
      <c r="J83" s="16"/>
      <c r="K83">
        <f>IF(AND(D83&lt;&gt;"",OR(D83=$D$84,D83=$D$85,D83=$D$86,D83=$D$87,D83=$D$88,D83=$O$11,D83=$O$12,D83=$O$13,D83=$O$14,D83=$O$15,D83=$O$16,D83=$O$17,D83=$O$18,D83=$O$19,D83=$O$20,D83=$O$21,D83=$O$22,D83=$O$23,D83=$O$24,D83=$O$25,D83=$O$26,D83=$O$27,D83=$O$28,D83=$O$29,D83=$O$41,D83=$O$42,D83=$O$43,D83=$O$44,D83=$O$45,D83=$O$46,D83=$O$47,D83=$O$48,D83=$O$49,D83=$O$50,D83=$O$51,D83=$O$52,D83=$O$53,D83=$O$54,D83=$O$55,D83=$O$56,D83=$O$57,D83=$O$58,D83=$O$59,D83=$O$70,D83=$O$71,D83=$O$72,D83=$O$73,D83=$O$74,D83=$O$75,D83=$O$76,D83=$O$77,D83=$O$78,D83=$O$79,D83=$O$80,D83=$O$81,D83=$O$82,D83=$O$83,D83=$O$84,D83=$O$85,D83=$O$86,D83=$O$87,D83=$O$88,D83=$Z$11,D83=$Z$12,D83=$Z$13,D83=$Z$14,D83=$Z$15,D83=$Z$16,D83=$Z$17,D83=$Z$18,D83=$Z$19,D83=$Z$20,D83=$Z$21,D83=$Z$22,D83=$Z$23,D83=$Z$24,D83=$Z$25,D83=$Z$26,D83=$Z$27,D83=$Z$28,D83=$Z$29,D83=$Z$41,D83=$Z$42,D83=$Z$43,D83=$Z$44,D83=$Z$45,D83=$Z$46,D83=$Z$47,D83=$Z$48,D83=$Z$49,D83=$Z$50,D83=$Z$51,D83=$Z$52,D83=$Z$53,D83=$Z$54,D83=$Z$55,D83=$Z$56,D83=$Z$57,D83=$Z$58,D83=$Z$59,D83=$Z$70,D83=$Z$71,D83=$Z$72,D83=$Z$73,D83=$Z$74,D83=$Z$75,D83=$Z$76,D83=$Z$77,D83=$Z$78,D83=$Z$79,D83=$Z$80,D83=$Z$81,D83=$Z$82,D83=$Z$83,D83=$Z$84,D83=$Z$85,D83=$Z$86,D83=$Z$87,D83=$Z$88)),"Fehler",0)</f>
        <v>0</v>
      </c>
      <c r="L83" s="11">
        <v>0.60416666666666663</v>
      </c>
      <c r="M83" s="12">
        <v>0.625</v>
      </c>
      <c r="N83" s="6"/>
      <c r="O83" s="15" t="s">
        <v>87</v>
      </c>
      <c r="P83" s="10" t="s">
        <v>72</v>
      </c>
      <c r="Q83" s="10" t="s">
        <v>85</v>
      </c>
      <c r="R83" s="15"/>
      <c r="S83" s="10" t="s">
        <v>63</v>
      </c>
      <c r="T83" s="16"/>
      <c r="U83" s="16" t="s">
        <v>73</v>
      </c>
      <c r="V83">
        <f>IF(AND(O83&lt;&gt;"",OR(O83=$O$84,O83=$O$85,O83=$O$86,O83=$O$87,O83=$O$88,O83=$Z$11,O83=$Z$12,O83=$Z$13,O83=$Z$14,O83=$Z$15,O83=$Z$16,O83=$Z$17,O83=$Z$18,O83=$Z$19,O83=$Z$20,O83=$Z$21,O83=$Z$22,O83=$Z$23,O83=$Z$24,O83=$Z$25,O83=$Z$26,O83=$Z$27,O83=$Z$28,O83=$Z$29,O83=$Z$41,O83=$Z$42,O83=$Z$43,O83=$Z$44,O83=$Z$45,O83=$Z$46,O83=$Z$47,O83=$Z$48,O83=$Z$49,O83=$Z$50,O83=$Z$51,O83=$Z$52,O83=$Z$53,O83=$Z$54,O83=$Z$55,O83=$Z$56,O83=$Z$57,O83=$Z$58,O83=$Z$59,O83=$Z$70,O83=$Z$71,O83=$Z$72,O83=$Z$73,O83=$Z$74,O83=$Z$75,O83=$Z$76,O83=$Z$77,O83=$Z$78,O83=$Z$79,O83=$Z$80,O83=$Z$81,O83=$Z$82,O83=$Z$83,O83=$Z$84,O83=$Z$85,O83=$Z$86,O83=$Z$87,O83=$Z$88)),"Fehler",0)</f>
        <v>0</v>
      </c>
      <c r="W83" s="11">
        <v>0.60416666666666663</v>
      </c>
      <c r="X83" s="12">
        <v>0.625</v>
      </c>
      <c r="Y83" s="6"/>
      <c r="Z83" s="15"/>
      <c r="AA83" s="16"/>
      <c r="AB83" s="16"/>
      <c r="AC83" s="15"/>
      <c r="AD83" s="16"/>
      <c r="AE83" s="16"/>
      <c r="AF83" s="16"/>
      <c r="AG83">
        <f>IF(AND(Z83&lt;&gt;"",OR(Z83=$Z$84,Z83=$Z$85,Z83=$Z$86,Z83=$Z$87,Z83=$Z$88)),"Fehler",0)</f>
        <v>0</v>
      </c>
    </row>
    <row r="84" spans="1:33" ht="15.75" x14ac:dyDescent="0.25">
      <c r="A84" s="11">
        <v>0.625</v>
      </c>
      <c r="B84" s="12">
        <v>0.64583333333333337</v>
      </c>
      <c r="C84" s="37"/>
      <c r="D84" s="15"/>
      <c r="E84" s="16"/>
      <c r="F84" s="16"/>
      <c r="G84" s="15"/>
      <c r="H84" s="16"/>
      <c r="I84" s="16"/>
      <c r="J84" s="16"/>
      <c r="K84">
        <f>IF(AND(D84&lt;&gt;"",OR(D84=$D$85,D84=$D$86,D84=$D$87,D84=$D$88,D84=$O$11,D84=$O$12,D84=$O$13,D84=$O$14,D84=$O$15,D84=$O$16,D84=$O$17,D84=$O$18,D84=$O$19,D84=$O$20,D84=$O$21,D84=$O$22,D84=$O$23,D84=$O$24,D84=$O$25,D84=$O$26,D84=$O$27,D84=$O$28,D84=$O$29,D84=$O$41,D84=$O$42,D84=$O$43,D84=$O$44,D84=$O$45,D84=$O$46,D84=$O$47,D84=$O$48,D84=$O$49,D84=$O$50,D84=$O$51,D84=$O$52,D84=$O$53,D84=$O$54,D84=$O$55,D84=$O$56,D84=$O$57,D84=$O$58,D84=$O$59,D84=$O$70,D84=$O$71,D84=$O$72,D84=$O$73,D84=$O$74,D84=$O$75,D84=$O$76,D84=$O$77,D84=$O$78,D84=$O$79,D84=$O$80,D84=$O$81,D84=$O$82,D84=$O$83,D84=$O$84,D84=$O$85,D84=$O$86,D84=$O$87,D84=$O$88,D84=$Z$11,D84=$Z$12,D84=$Z$13,D84=$Z$14,D84=$Z$15,D84=$Z$16,D84=$Z$17,D84=$Z$18,D84=$Z$19,D84=$Z$20,D84=$Z$21,D84=$Z$22,D84=$Z$23,D84=$Z$24,D84=$Z$25,D84=$Z$26,D84=$Z$27,D84=$Z$28,D84=$Z$29,D84=$Z$41,D84=$Z$42,D84=$Z$43,D84=$Z$44,D84=$Z$45,D84=$Z$46,D84=$Z$47,D84=$Z$48,D84=$Z$49,D84=$Z$50,D84=$Z$51,D84=$Z$52,D84=$Z$53,D84=$Z$54,D84=$Z$55,D84=$Z$56,D84=$Z$57,D84=$Z$58,D84=$Z$59,D84=$Z$70,D84=$Z$71,D84=$Z$72,D84=$Z$73,D84=$Z$74,D84=$Z$75,D84=$Z$76,D84=$Z$77,D84=$Z$78,D84=$Z$79,D84=$Z$80,D84=$Z$81,D84=$Z$82,D84=$Z$83,D84=$Z$84,D84=$Z$85,D84=$Z$86,D84=$Z$87,D84=$Z$88)),"Fehler",0)</f>
        <v>0</v>
      </c>
      <c r="L84" s="11">
        <v>0.64583333333333337</v>
      </c>
      <c r="M84" s="12">
        <v>0.66666666666666663</v>
      </c>
      <c r="N84" s="6"/>
      <c r="O84" s="15" t="s">
        <v>88</v>
      </c>
      <c r="P84" s="10" t="s">
        <v>72</v>
      </c>
      <c r="Q84" s="10" t="s">
        <v>85</v>
      </c>
      <c r="R84" s="15"/>
      <c r="S84" s="10" t="s">
        <v>63</v>
      </c>
      <c r="T84" s="16"/>
      <c r="U84" s="16" t="s">
        <v>73</v>
      </c>
      <c r="V84">
        <f>IF(AND(O84&lt;&gt;"",OR(O84=$O$85,O84=$O$86,O84=$O$87,O84=$O$88,O84=$Z$11,O84=$Z$12,O84=$Z$13,O84=$Z$14,O84=$Z$15,O84=$Z$16,O84=$Z$17,O84=$Z$18,O84=$Z$19,O84=$Z$20,O84=$Z$21,O84=$Z$22,O84=$Z$23,O84=$Z$24,O84=$Z$25,O84=$Z$26,O84=$Z$27,O84=$Z$28,O84=$Z$29,O84=$Z$41,O84=$Z$42,O84=$Z$43,O84=$Z$44,O84=$Z$45,O84=$Z$46,O84=$Z$47,O84=$Z$48,O84=$Z$49,O84=$Z$50,O84=$Z$51,O84=$Z$52,O84=$Z$53,O84=$Z$54,O84=$Z$55,O84=$Z$56,O84=$Z$57,O84=$Z$58,O84=$Z$59,O84=$Z$70,O84=$Z$71,O84=$Z$72,O84=$Z$73,O84=$Z$74,O84=$Z$75,O84=$Z$76,O84=$Z$77,O84=$Z$78,O84=$Z$79,O84=$Z$80,O84=$Z$81,O84=$Z$82,O84=$Z$83,O84=$Z$84,O84=$Z$85,O84=$Z$86,O84=$Z$87,O84=$Z$88)),"Fehler",0)</f>
        <v>0</v>
      </c>
      <c r="W84" s="11"/>
      <c r="X84" s="12"/>
      <c r="Y84" s="6"/>
      <c r="Z84" s="15"/>
      <c r="AA84" s="16"/>
      <c r="AB84" s="16"/>
      <c r="AC84" s="15"/>
      <c r="AD84" s="16"/>
      <c r="AE84" s="16"/>
      <c r="AF84" s="16"/>
      <c r="AG84">
        <f>IF(AND(Z84&lt;&gt;"",OR(Z84=$Z$85,Z84=$Z$86,Z84=$Z$87,Z84=$Z$88)),"Fehler",0)</f>
        <v>0</v>
      </c>
    </row>
    <row r="85" spans="1:33" ht="15.75" x14ac:dyDescent="0.25">
      <c r="A85" s="11">
        <v>0.64583333333333337</v>
      </c>
      <c r="B85" s="12">
        <v>0.66666666666666663</v>
      </c>
      <c r="C85" s="37"/>
      <c r="D85" s="38"/>
      <c r="E85" s="35"/>
      <c r="F85" s="35"/>
      <c r="G85" s="35"/>
      <c r="H85" s="35"/>
      <c r="I85" s="35"/>
      <c r="J85" s="35"/>
      <c r="K85">
        <f>IF(AND(D85&lt;&gt;"",OR(D85=$D$86,D85=$D$87,D85=$D$88,D85=$O$11,D85=$O$12,D85=$O$13,D85=$O$14,D85=$O$15,D85=$O$16,D85=$O$17,D85=$O$18,D85=$O$19,D85=$O$20,D85=$O$21,D85=$O$22,D85=$O$23,D85=$O$24,D85=$O$25,D85=$O$26,D85=$O$27,D85=$O$28,D85=$O$29,D85=$O$41,D85=$O$42,D85=$O$43,D85=$O$44,D85=$O$45,D85=$O$46,D85=$O$47,D85=$O$48,D85=$O$49,D85=$O$50,D85=$O$51,D85=$O$52,D85=$O$53,D85=$O$54,D85=$O$55,D85=$O$56,D85=$O$57,D85=$O$58,D85=$O$59,D85=$O$70,D85=$O$71,D85=$O$72,D85=$O$73,D85=$O$74,D85=$O$75,D85=$O$76,D85=$O$77,D85=$O$78,D85=$O$79,D85=$O$80,D85=$O$81,D85=$O$82,D85=$O$83,D85=$O$84,D85=$O$85,D85=$O$86,D85=$O$87,D85=$O$88,D85=$Z$11,D85=$Z$12,D85=$Z$13,D85=$Z$14,D85=$Z$15,D85=$Z$16,D85=$Z$17,D85=$Z$18,D85=$Z$19,D85=$Z$20,D85=$Z$21,D85=$Z$22,D85=$Z$23,D85=$Z$24,D85=$Z$25,D85=$Z$26,D85=$Z$27,D85=$Z$28,D85=$Z$29,D85=$Z$41,D85=$Z$42,D85=$Z$43,D85=$Z$44,D85=$Z$45,D85=$Z$46,D85=$Z$47,D85=$Z$48,D85=$Z$49,D85=$Z$50,D85=$Z$51,D85=$Z$52,D85=$Z$53,D85=$Z$54,D85=$Z$55,D85=$Z$56,D85=$Z$57,D85=$Z$58,D85=$Z$59,D85=$Z$70,D85=$Z$71,D85=$Z$72,D85=$Z$73,D85=$Z$74,D85=$Z$75,D85=$Z$76,D85=$Z$77,D85=$Z$78,D85=$Z$79,D85=$Z$80,D85=$Z$81,D85=$Z$82,D85=$Z$83,D85=$Z$84,D85=$Z$85,D85=$Z$86,D85=$Z$87,D85=$Z$88)),"Fehler",0)</f>
        <v>0</v>
      </c>
      <c r="L85" s="11">
        <v>0.64583333333333337</v>
      </c>
      <c r="M85" s="12">
        <v>0.66666666666666663</v>
      </c>
      <c r="N85" s="6"/>
      <c r="O85" s="15"/>
      <c r="P85" s="16"/>
      <c r="Q85" s="16"/>
      <c r="R85" s="15"/>
      <c r="S85" s="16"/>
      <c r="T85" s="16"/>
      <c r="U85" s="16"/>
      <c r="V85">
        <f>IF(AND(O85&lt;&gt;"",OR(O85=$O$86,O85=$O$87,O85=$O$88,O85=$Z$11,O85=$Z$12,O85=$Z$13,O85=$Z$14,O85=$Z$15,O85=$Z$16,O85=$Z$17,O85=$Z$18,O85=$Z$19,O85=$Z$20,O85=$Z$21,O85=$Z$22,O85=$Z$23,O85=$Z$24,O85=$Z$25,O85=$Z$26,O85=$Z$27,O85=$Z$28,O85=$Z$29,O85=$Z$41,O85=$Z$42,O85=$Z$43,O85=$Z$44,O85=$Z$45,O85=$Z$46,O85=$Z$47,O85=$Z$48,O85=$Z$49,O85=$Z$50,O85=$Z$51,O85=$Z$52,O85=$Z$53,O85=$Z$54,O85=$Z$55,O85=$Z$56,O85=$Z$57,O85=$Z$58,O85=$Z$59,O85=$Z$70,O85=$Z$71,O85=$Z$72,O85=$Z$73,O85=$Z$74,O85=$Z$75,O85=$Z$76,O85=$Z$77,O85=$Z$78,O85=$Z$79,O85=$Z$80,O85=$Z$81,O85=$Z$82,O85=$Z$83,O85=$Z$84,O85=$Z$85,O85=$Z$86,O85=$Z$87,O85=$Z$88)),"Fehler",0)</f>
        <v>0</v>
      </c>
      <c r="W85" s="11">
        <v>0.64583333333333337</v>
      </c>
      <c r="X85" s="12">
        <v>0.66666666666666663</v>
      </c>
      <c r="Y85" s="16"/>
      <c r="Z85" s="15"/>
      <c r="AA85" s="16"/>
      <c r="AB85" s="16"/>
      <c r="AC85" s="15"/>
      <c r="AD85" s="16"/>
      <c r="AE85" s="16"/>
      <c r="AF85" s="16"/>
      <c r="AG85">
        <f>IF(AND(Z85&lt;&gt;"",OR(Z85=$Z$86,Z85=$Z$87,Z85=$Z$88)),"Fehler",0)</f>
        <v>0</v>
      </c>
    </row>
    <row r="86" spans="1:33" ht="15.75" x14ac:dyDescent="0.25">
      <c r="A86" s="11"/>
      <c r="B86" s="12"/>
      <c r="C86" s="30"/>
      <c r="D86" s="30"/>
      <c r="E86" s="30"/>
      <c r="F86" s="30"/>
      <c r="G86" s="30"/>
      <c r="H86" s="30"/>
      <c r="I86" s="30"/>
      <c r="J86" s="30"/>
      <c r="K86">
        <f>IF(AND(D86&lt;&gt;"",OR(D86=$D$87,D86=$D$88,D86=$O$11,D86=$O$12,D86=$O$13,D86=$O$14,D86=$O$15,D86=$O$16,D86=$O$17,D86=$O$18,D86=$O$19,D86=$O$20,D86=$O$21,D86=$O$22,D86=$O$23,D86=$O$24,D86=$O$25,D86=$O$26,D86=$O$27,D86=$O$28,D86=$O$29,D86=$O$41,D86=$O$42,D86=$O$43,D86=$O$44,D86=$O$45,D86=$O$46,D86=$O$47,D86=$O$48,D86=$O$49,D86=$O$50,D86=$O$51,D86=$O$52,D86=$O$53,D86=$O$54,D86=$O$55,D86=$O$56,D86=$O$57,D86=$O$58,D86=$O$59,D86=$O$70,D86=$O$71,D86=$O$72,D86=$O$73,D86=$O$74,D86=$O$75,D86=$O$76,D86=$O$77,D86=$O$78,D86=$O$79,D86=$O$80,D86=$O$81,D86=$O$82,D86=$O$83,D86=$O$84,D86=$O$85,D86=$O$86,D86=$O$87,D86=$O$88,D86=$Z$11,D86=$Z$12,D86=$Z$13,D86=$Z$14,D86=$Z$15,D86=$Z$16,D86=$Z$17,D86=$Z$18,D86=$Z$19,D86=$Z$20,D86=$Z$21,D86=$Z$22,D86=$Z$23,D86=$Z$24,D86=$Z$25,D86=$Z$26,D86=$Z$27,D86=$Z$28,D86=$Z$29,D86=$Z$41,D86=$Z$42,D86=$Z$43,D86=$Z$44,D86=$Z$45,D86=$Z$46,D86=$Z$47,D86=$Z$48,D86=$Z$49,D86=$Z$50,D86=$Z$51,D86=$Z$52,D86=$Z$53,D86=$Z$54,D86=$Z$55,D86=$Z$56,D86=$Z$57,D86=$Z$58,D86=$Z$59,D86=$Z$70,D86=$Z$71,D86=$Z$72,D86=$Z$73,D86=$Z$74,D86=$Z$75,D86=$Z$76,D86=$Z$77,D86=$Z$78,D86=$Z$79,D86=$Z$80,D86=$Z$81,D86=$Z$82,D86=$Z$83,D86=$Z$84,D86=$Z$85,D86=$Z$86,D86=$Z$87,D86=$Z$88)),"Fehler",0)</f>
        <v>0</v>
      </c>
      <c r="L86" s="11">
        <v>0.66666666666666663</v>
      </c>
      <c r="M86" s="12">
        <v>0.6875</v>
      </c>
      <c r="N86" s="16"/>
      <c r="O86" s="9"/>
      <c r="P86" s="9"/>
      <c r="Q86" s="9"/>
      <c r="R86" s="15"/>
      <c r="S86" s="16"/>
      <c r="T86" s="16"/>
      <c r="U86" s="16"/>
      <c r="V86">
        <f>IF(AND(O86&lt;&gt;"",OR(O86=$O$87,O86=$O$88,O86=$Z$11,O86=$Z$12,O86=$Z$13,O86=$Z$14,O86=$Z$15,O86=$Z$16,O86=$Z$17,O86=$Z$18,O86=$Z$19,O86=$Z$20,O86=$Z$21,O86=$Z$22,O86=$Z$23,O86=$Z$24,O86=$Z$25,O86=$Z$26,O86=$Z$27,O86=$Z$28,O86=$Z$29,O86=$Z$41,O86=$Z$42,O86=$Z$43,O86=$Z$44,O86=$Z$45,O86=$Z$46,O86=$Z$47,O86=$Z$48,O86=$Z$49,O86=$Z$50,O86=$Z$51,O86=$Z$52,O86=$Z$53,O86=$Z$54,O86=$Z$55,O86=$Z$56,O86=$Z$57,O86=$Z$58,O86=$Z$59,O86=$Z$70,O86=$Z$71,O86=$Z$72,O86=$Z$73,O86=$Z$74,O86=$Z$75,O86=$Z$76,O86=$Z$77,O86=$Z$78,O86=$Z$79,O86=$Z$80,O86=$Z$81,O86=$Z$82,O86=$Z$83,O86=$Z$84,O86=$Z$85,O86=$Z$86,O86=$Z$87,O86=$Z$88)),"Fehler",0)</f>
        <v>0</v>
      </c>
      <c r="W86" s="11">
        <v>0.66666666666666663</v>
      </c>
      <c r="X86" s="12">
        <v>0.6875</v>
      </c>
      <c r="Y86" s="16"/>
      <c r="Z86" s="15"/>
      <c r="AA86" s="16"/>
      <c r="AB86" s="16"/>
      <c r="AC86" s="15"/>
      <c r="AD86" s="16"/>
      <c r="AE86" s="16"/>
      <c r="AF86" s="16"/>
      <c r="AG86">
        <f>IF(AND(Z86&lt;&gt;"",OR(Z86=$Z$87,Z86=$Z$88)),"Fehler",0)</f>
        <v>0</v>
      </c>
    </row>
    <row r="87" spans="1:33" ht="15.75" x14ac:dyDescent="0.25">
      <c r="A87" s="11"/>
      <c r="B87" s="12"/>
      <c r="C87" s="30"/>
      <c r="D87" s="30"/>
      <c r="E87" s="30"/>
      <c r="F87" s="30"/>
      <c r="G87" s="30"/>
      <c r="H87" s="30"/>
      <c r="I87" s="30"/>
      <c r="J87" s="30"/>
      <c r="K87">
        <f>IF(AND(D87&lt;&gt;"",OR(D87=$D$88,D87=$O$11,D87=$O$12,D87=$O$13,D87=$O$14,D87=$O$15,D87=$O$16,D87=$O$17,D87=$O$18,D87=$O$19,D87=$O$20,D87=$O$21,D87=$O$22,D87=$O$23,D87=$O$24,D87=$O$25,D87=$O$26,D87=$O$27,D87=$O$28,D87=$O$29,D87=$O$41,D87=$O$42,D87=$O$43,D87=$O$44,D87=$O$45,D87=$O$46,D87=$O$47,D87=$O$48,D87=$O$49,D87=$O$50,D87=$O$51,D87=$O$52,D87=$O$53,D87=$O$54,D87=$O$55,D87=$O$56,D87=$O$57,D87=$O$58,D87=$O$59,D87=$O$70,D87=$O$71,D87=$O$72,D87=$O$73,D87=$O$74,D87=$O$75,D87=$O$76,D87=$O$77,D87=$O$78,D87=$O$79,D87=$O$80,D87=$O$81,D87=$O$82,D87=$O$83,D87=$O$84,D87=$O$85,D87=$O$86,D87=$O$87,D87=$O$88,D87=$Z$11,D87=$Z$12,D87=$Z$13,D87=$Z$14,D87=$Z$15,D87=$Z$16,D87=$Z$17,D87=$Z$18,D87=$Z$19,D87=$Z$20,D87=$Z$21,D87=$Z$22,D87=$Z$23,D87=$Z$24,D87=$Z$25,D87=$Z$26,D87=$Z$27,D87=$Z$28,D87=$Z$29,D87=$Z$41,D87=$Z$42,D87=$Z$43,D87=$Z$44,D87=$Z$45,D87=$Z$46,D87=$Z$47,D87=$Z$48,D87=$Z$49,D87=$Z$50,D87=$Z$51,D87=$Z$52,D87=$Z$53,D87=$Z$54,D87=$Z$55,D87=$Z$56,D87=$Z$57,D87=$Z$58,D87=$Z$59,D87=$Z$70,D87=$Z$71,D87=$Z$72,D87=$Z$73,D87=$Z$74,D87=$Z$75,D87=$Z$76,D87=$Z$77,D87=$Z$78,D87=$Z$79,D87=$Z$80,D87=$Z$81,D87=$Z$82,D87=$Z$83,D87=$Z$84,D87=$Z$85,D87=$Z$86,D87=$Z$87,D87=$Z$88)),"Fehler",0)</f>
        <v>0</v>
      </c>
      <c r="L87" s="11">
        <v>0.6875</v>
      </c>
      <c r="M87" s="12">
        <v>0.70833333333333337</v>
      </c>
      <c r="N87" s="16"/>
      <c r="O87" s="15"/>
      <c r="P87" s="16"/>
      <c r="Q87" s="16"/>
      <c r="R87" s="15"/>
      <c r="S87" s="16"/>
      <c r="T87" s="16"/>
      <c r="U87" s="16"/>
      <c r="V87">
        <f>IF(AND(O87&lt;&gt;"",OR(O87=$O$88,O87=$Z$11,O87=$Z$12,O87=$Z$13,O87=$Z$14,O87=$Z$15,O87=$Z$16,O87=$Z$17,O87=$Z$18,O87=$Z$19,O87=$Z$20,O87=$Z$21,O87=$Z$22,O87=$Z$23,O87=$Z$24,O87=$Z$25,O87=$Z$26,O87=$Z$27,O87=$Z$28,O87=$Z$29,O87=$Z$41,O87=$Z$42,O87=$Z$43,O87=$Z$44,O87=$Z$45,O87=$Z$46,O87=$Z$47,O87=$Z$48,O87=$Z$49,O87=$Z$50,O87=$Z$51,O87=$Z$52,O87=$Z$53,O87=$Z$54,O87=$Z$55,O87=$Z$56,O87=$Z$57,O87=$Z$58,O87=$Z$59,O87=$Z$70,O87=$Z$71,O87=$Z$72,O87=$Z$73,O87=$Z$74,O87=$Z$75,O87=$Z$76,O87=$Z$77,O87=$Z$78,O87=$Z$79,O87=$Z$80,O87=$Z$81,O87=$Z$82,O87=$Z$83,O87=$Z$84,O87=$Z$85,O87=$Z$86,O87=$Z$87,O87=$Z$88)),"Fehler",0)</f>
        <v>0</v>
      </c>
      <c r="W87" s="11">
        <v>0.6875</v>
      </c>
      <c r="X87" s="12">
        <v>0.70833333333333337</v>
      </c>
      <c r="Y87" s="16"/>
      <c r="Z87" s="15"/>
      <c r="AA87" s="16"/>
      <c r="AB87" s="16"/>
      <c r="AC87" s="15"/>
      <c r="AD87" s="16"/>
      <c r="AE87" s="16"/>
      <c r="AF87" s="16"/>
      <c r="AG87">
        <f>IF(AND(Z87&lt;&gt;"",OR(Z87=$Z$88)),"Fehler",0)</f>
        <v>0</v>
      </c>
    </row>
    <row r="88" spans="1:33" ht="15.75" x14ac:dyDescent="0.25">
      <c r="A88" s="11"/>
      <c r="B88" s="12"/>
      <c r="C88" s="30"/>
      <c r="D88" s="30"/>
      <c r="E88" s="30"/>
      <c r="F88" s="30"/>
      <c r="G88" s="30"/>
      <c r="H88" s="30"/>
      <c r="I88" s="30"/>
      <c r="J88" s="30"/>
      <c r="K88">
        <f>IF(AND(D88&lt;&gt;"",OR(D88=$O$11,D88=$O$12,D88=$O$13,D88=$O$14,D88=$O$15,D88=$O$16,D88=$O$17,D88=$O$18,D88=$O$19,D88=$O$20,D88=$O$21,D88=$O$22,D88=$O$23,D88=$O$24,D88=$O$25,D88=$O$26,D88=$O$27,D88=$O$28,D88=$O$29,D88=$O$41,D88=$O$42,D88=$O$43,D88=$O$44,D88=$O$45,D88=$O$46,D88=$O$47,D88=$O$48,D88=$O$49,D88=$O$50,D88=$O$51,D88=$O$52,D88=$O$53,D88=$O$54,D88=$O$55,D88=$O$56,D88=$O$57,D88=$O$58,D88=$O$59,D88=$O$70,D88=$O$71,D88=$O$72,D88=$O$73,D88=$O$74,D88=$O$75,D88=$O$76,D88=$O$77,D88=$O$78,D88=$O$79,D88=$O$80,D88=$O$81,D88=$O$82,D88=$O$83,D88=$O$84,D88=$O$85,D88=$O$86,D88=$O$87,D88=$O$88,D88=$Z$11,D88=$Z$12,D88=$Z$13,D88=$Z$14,D88=$Z$15,D88=$Z$16,D88=$Z$17,D88=$Z$18,D88=$Z$19,D88=$Z$20,D88=$Z$21,D88=$Z$22,D88=$Z$23,D88=$Z$24,D88=$Z$25,D88=$Z$26,D88=$Z$27,D88=$Z$28,D88=$Z$29,D88=$Z$41,D88=$Z$42,D88=$Z$43,D88=$Z$44,D88=$Z$45,D88=$Z$46,D88=$Z$47,D88=$Z$48,D88=$Z$49,D88=$Z$50,D88=$Z$51,D88=$Z$52,D88=$Z$53,D88=$Z$54,D88=$Z$55,D88=$Z$56,D88=$Z$57,D88=$Z$58,D88=$Z$59,D88=$Z$70,D88=$Z$71,D88=$Z$72,D88=$Z$73,D88=$Z$74,D88=$Z$75,D88=$Z$76,D88=$Z$77,D88=$Z$78,D88=$Z$79,D88=$Z$80,D88=$Z$81,D88=$Z$82,D88=$Z$83,D88=$Z$84,D88=$Z$85,D88=$Z$86,D88=$Z$87,D88=$Z$88)),"Fehler",0)</f>
        <v>0</v>
      </c>
      <c r="L88" s="11">
        <v>0.70833333333333337</v>
      </c>
      <c r="M88" s="12">
        <v>0.72916666666666663</v>
      </c>
      <c r="N88" s="16"/>
      <c r="O88" s="15"/>
      <c r="P88" s="15"/>
      <c r="Q88" s="15"/>
      <c r="R88" s="15"/>
      <c r="S88" s="15"/>
      <c r="T88" s="16"/>
      <c r="U88" s="16"/>
      <c r="V88">
        <f>IF(AND(O88&lt;&gt;"",OR(O88=$Z$11,O88=$Z$12,O88=$Z$13,O88=$Z$14,O88=$Z$15,O88=$Z$16,O88=$Z$17,O88=$Z$18,O88=$Z$19,O88=$Z$20,O88=$Z$21,O88=$Z$22,O88=$Z$23,O88=$Z$24,O88=$Z$25,O88=$Z$26,O88=$Z$27,O88=$Z$28,O88=$Z$29,O88=$Z$41,O88=$Z$42,O88=$Z$43,O88=$Z$44,O88=$Z$45,O88=$Z$46,O88=$Z$47,O88=$Z$48,O88=$Z$49,O88=$Z$50,O88=$Z$51,O88=$Z$52,O88=$Z$53,O88=$Z$54,O88=$Z$55,O88=$Z$56,O88=$Z$57,O88=$Z$58,O88=$Z$59,O88=$Z$70,O88=$Z$71,O88=$Z$72,O88=$Z$73,O88=$Z$74,O88=$Z$75,O88=$Z$76,O88=$Z$77,O88=$Z$78,O88=$Z$79,O88=$Z$80,O88=$Z$81,O88=$Z$82,O88=$Z$83,O88=$Z$84,O88=$Z$85,O88=$Z$86,O88=$Z$87,O88=$Z$88)),"Fehler",0)</f>
        <v>0</v>
      </c>
      <c r="W88" s="11">
        <v>0.70833333333333337</v>
      </c>
      <c r="X88" s="12">
        <v>0.72916666666666663</v>
      </c>
      <c r="Y88" s="16"/>
      <c r="Z88" s="15"/>
      <c r="AA88" s="15"/>
      <c r="AB88" s="15"/>
      <c r="AC88" s="15"/>
      <c r="AD88" s="15"/>
      <c r="AE88" s="16"/>
      <c r="AF88" s="16"/>
      <c r="AG88">
        <v>0</v>
      </c>
    </row>
    <row r="89" spans="1:3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BreakPreview" zoomScaleSheetLayoutView="100" workbookViewId="0"/>
  </sheetViews>
  <sheetFormatPr baseColWidth="10" defaultRowHeight="12.75" x14ac:dyDescent="0.2"/>
  <cols>
    <col min="4" max="4" width="14.5703125" customWidth="1"/>
    <col min="8" max="8" width="13.140625" customWidth="1"/>
    <col min="19" max="19" width="13.28515625" customWidth="1"/>
    <col min="30" max="30" width="13.140625" customWidth="1"/>
  </cols>
  <sheetData>
    <row r="1" spans="1:34" ht="20.25" x14ac:dyDescent="0.3">
      <c r="A1" s="1" t="s">
        <v>14</v>
      </c>
      <c r="B1" s="1"/>
      <c r="C1" s="2"/>
      <c r="D1" s="22">
        <v>2020</v>
      </c>
      <c r="E1" s="3" t="s">
        <v>20</v>
      </c>
      <c r="F1" s="24"/>
      <c r="I1" s="3" t="s">
        <v>10</v>
      </c>
      <c r="L1" s="1" t="s">
        <v>15</v>
      </c>
      <c r="M1" s="1"/>
      <c r="N1" s="2"/>
      <c r="O1" s="22">
        <v>2020</v>
      </c>
      <c r="P1" s="3" t="s">
        <v>20</v>
      </c>
      <c r="Q1" s="24"/>
      <c r="T1" s="3" t="s">
        <v>10</v>
      </c>
      <c r="W1" s="1" t="s">
        <v>15</v>
      </c>
      <c r="X1" s="1"/>
      <c r="Y1" s="2"/>
      <c r="Z1" s="22">
        <v>2020</v>
      </c>
      <c r="AA1" s="3" t="s">
        <v>20</v>
      </c>
      <c r="AB1" s="24"/>
      <c r="AE1" s="3" t="s">
        <v>10</v>
      </c>
      <c r="AG1" s="13"/>
      <c r="AH1" s="13"/>
    </row>
    <row r="2" spans="1:34" x14ac:dyDescent="0.2">
      <c r="A2" s="21" t="s">
        <v>120</v>
      </c>
      <c r="C2" s="4"/>
      <c r="E2" s="4"/>
      <c r="F2" s="4"/>
      <c r="H2" s="4"/>
      <c r="L2" s="21" t="s">
        <v>120</v>
      </c>
      <c r="N2" s="4"/>
      <c r="P2" s="4"/>
      <c r="Q2" s="4"/>
      <c r="S2" s="4"/>
      <c r="Y2" s="4"/>
      <c r="AA2" s="4"/>
      <c r="AB2" s="4"/>
      <c r="AD2" s="4"/>
      <c r="AG2" s="13"/>
      <c r="AH2" s="13"/>
    </row>
    <row r="3" spans="1:34" ht="18" x14ac:dyDescent="0.25">
      <c r="A3" s="20" t="s">
        <v>13</v>
      </c>
      <c r="B3" s="1"/>
      <c r="C3" s="2"/>
      <c r="D3" s="1"/>
      <c r="E3" s="4"/>
      <c r="F3" s="4"/>
      <c r="H3" s="5" t="s">
        <v>16</v>
      </c>
      <c r="J3" s="23">
        <v>210</v>
      </c>
      <c r="L3" s="20" t="s">
        <v>13</v>
      </c>
      <c r="M3" s="1"/>
      <c r="N3" s="2"/>
      <c r="O3" s="1"/>
      <c r="P3" s="4"/>
      <c r="Q3" s="4"/>
      <c r="S3" s="5" t="s">
        <v>16</v>
      </c>
      <c r="U3" s="23">
        <v>209</v>
      </c>
      <c r="W3" s="20" t="s">
        <v>13</v>
      </c>
      <c r="X3" s="1"/>
      <c r="Y3" s="2"/>
      <c r="Z3" s="1"/>
      <c r="AA3" s="4"/>
      <c r="AB3" s="4"/>
      <c r="AD3" s="5" t="s">
        <v>16</v>
      </c>
      <c r="AF3" s="23"/>
      <c r="AG3" s="13"/>
      <c r="AH3" s="13"/>
    </row>
    <row r="4" spans="1:34" ht="15.75" x14ac:dyDescent="0.25">
      <c r="A4" s="20" t="s">
        <v>17</v>
      </c>
      <c r="C4" s="4"/>
      <c r="E4" s="4"/>
      <c r="F4" s="4"/>
      <c r="H4" s="5" t="s">
        <v>18</v>
      </c>
      <c r="J4" s="23">
        <v>202</v>
      </c>
      <c r="L4" s="20" t="s">
        <v>17</v>
      </c>
      <c r="N4" s="4"/>
      <c r="P4" s="4"/>
      <c r="Q4" s="4"/>
      <c r="S4" s="5" t="s">
        <v>18</v>
      </c>
      <c r="U4" s="23">
        <v>203</v>
      </c>
      <c r="W4" s="20" t="s">
        <v>17</v>
      </c>
      <c r="Y4" s="4"/>
      <c r="AA4" s="4"/>
      <c r="AB4" s="4"/>
      <c r="AD4" s="5" t="s">
        <v>18</v>
      </c>
      <c r="AF4" s="23">
        <v>202</v>
      </c>
      <c r="AG4" s="13"/>
      <c r="AH4" s="13"/>
    </row>
    <row r="5" spans="1:34" ht="15" x14ac:dyDescent="0.25">
      <c r="A5" s="39" t="s">
        <v>187</v>
      </c>
      <c r="C5" s="4"/>
      <c r="E5" s="4"/>
      <c r="F5" s="4"/>
      <c r="H5" s="4"/>
      <c r="I5" s="19"/>
      <c r="L5" s="39" t="s">
        <v>187</v>
      </c>
      <c r="N5" s="4"/>
      <c r="P5" s="4"/>
      <c r="Q5" s="4"/>
      <c r="S5" s="4"/>
      <c r="T5" s="19"/>
      <c r="W5" s="20"/>
      <c r="Y5" s="4"/>
      <c r="AA5" s="4"/>
      <c r="AB5" s="4"/>
      <c r="AD5" s="4"/>
      <c r="AE5" s="19"/>
      <c r="AG5" s="13"/>
      <c r="AH5" s="13"/>
    </row>
    <row r="6" spans="1:34" x14ac:dyDescent="0.2">
      <c r="A6" s="6" t="s">
        <v>0</v>
      </c>
      <c r="B6" s="6" t="s">
        <v>8</v>
      </c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6" t="s">
        <v>5</v>
      </c>
      <c r="I6" s="7" t="s">
        <v>4</v>
      </c>
      <c r="J6" s="6" t="s">
        <v>9</v>
      </c>
      <c r="L6" s="6" t="s">
        <v>0</v>
      </c>
      <c r="M6" s="6" t="s">
        <v>8</v>
      </c>
      <c r="N6" s="6" t="s">
        <v>0</v>
      </c>
      <c r="O6" s="6" t="s">
        <v>1</v>
      </c>
      <c r="P6" s="6" t="s">
        <v>2</v>
      </c>
      <c r="Q6" s="6" t="s">
        <v>3</v>
      </c>
      <c r="R6" s="7" t="s">
        <v>4</v>
      </c>
      <c r="S6" s="6" t="s">
        <v>5</v>
      </c>
      <c r="T6" s="7" t="s">
        <v>4</v>
      </c>
      <c r="U6" s="6" t="s">
        <v>9</v>
      </c>
      <c r="W6" s="6" t="s">
        <v>0</v>
      </c>
      <c r="X6" s="6" t="s">
        <v>8</v>
      </c>
      <c r="Y6" s="6" t="s">
        <v>0</v>
      </c>
      <c r="Z6" s="6" t="s">
        <v>1</v>
      </c>
      <c r="AA6" s="6" t="s">
        <v>2</v>
      </c>
      <c r="AB6" s="6" t="s">
        <v>3</v>
      </c>
      <c r="AC6" s="7" t="s">
        <v>4</v>
      </c>
      <c r="AD6" s="6" t="s">
        <v>5</v>
      </c>
      <c r="AE6" s="7" t="s">
        <v>4</v>
      </c>
      <c r="AF6" s="6" t="s">
        <v>9</v>
      </c>
      <c r="AG6" s="14"/>
      <c r="AH6" s="13"/>
    </row>
    <row r="7" spans="1:34" ht="18" x14ac:dyDescent="0.25">
      <c r="A7" s="8"/>
      <c r="B7" s="8"/>
      <c r="C7" s="8"/>
      <c r="D7" s="9"/>
      <c r="E7" s="10"/>
      <c r="F7" s="10"/>
      <c r="G7" s="9"/>
      <c r="H7" s="10"/>
      <c r="I7" s="9"/>
      <c r="J7" s="9"/>
      <c r="L7" s="8"/>
      <c r="M7" s="8"/>
      <c r="N7" s="8"/>
      <c r="O7" s="9"/>
      <c r="P7" s="10"/>
      <c r="Q7" s="10"/>
      <c r="R7" s="9"/>
      <c r="S7" s="10"/>
      <c r="T7" s="9"/>
      <c r="U7" s="9"/>
      <c r="W7" s="8"/>
      <c r="X7" s="8"/>
      <c r="Y7" s="8"/>
      <c r="Z7" s="9"/>
      <c r="AA7" s="10"/>
      <c r="AB7" s="10"/>
      <c r="AC7" s="9"/>
      <c r="AD7" s="10"/>
      <c r="AE7" s="9"/>
      <c r="AF7" s="9"/>
      <c r="AG7" s="13"/>
      <c r="AH7" s="13"/>
    </row>
    <row r="8" spans="1:34" x14ac:dyDescent="0.2">
      <c r="A8" s="6"/>
      <c r="B8" s="6"/>
      <c r="C8" s="6"/>
      <c r="D8" s="9"/>
      <c r="E8" s="10"/>
      <c r="F8" s="10"/>
      <c r="G8" s="9"/>
      <c r="H8" s="10"/>
      <c r="I8" s="9"/>
      <c r="J8" s="9"/>
      <c r="L8" s="6"/>
      <c r="M8" s="6"/>
      <c r="N8" s="6"/>
      <c r="O8" s="9"/>
      <c r="P8" s="10"/>
      <c r="Q8" s="10"/>
      <c r="R8" s="9"/>
      <c r="S8" s="10"/>
      <c r="T8" s="9"/>
      <c r="U8" s="9"/>
      <c r="W8" s="6"/>
      <c r="X8" s="6"/>
      <c r="Y8" s="6"/>
      <c r="Z8" s="9"/>
      <c r="AA8" s="10"/>
      <c r="AB8" s="10"/>
      <c r="AC8" s="9"/>
      <c r="AD8" s="10"/>
      <c r="AE8" s="9"/>
      <c r="AF8" s="9"/>
      <c r="AG8" s="13"/>
      <c r="AH8" s="13"/>
    </row>
    <row r="9" spans="1:34" x14ac:dyDescent="0.2">
      <c r="A9" s="6" t="s">
        <v>6</v>
      </c>
      <c r="B9" s="6" t="s">
        <v>7</v>
      </c>
      <c r="C9" s="6"/>
      <c r="D9" s="9"/>
      <c r="E9" s="10"/>
      <c r="F9" s="10"/>
      <c r="G9" s="9"/>
      <c r="H9" s="10"/>
      <c r="I9" s="9"/>
      <c r="J9" s="9"/>
      <c r="L9" s="6" t="s">
        <v>6</v>
      </c>
      <c r="M9" s="6" t="s">
        <v>7</v>
      </c>
      <c r="N9" s="6"/>
      <c r="O9" s="9"/>
      <c r="P9" s="10"/>
      <c r="Q9" s="10"/>
      <c r="R9" s="9"/>
      <c r="S9" s="10"/>
      <c r="T9" s="9"/>
      <c r="U9" s="9"/>
      <c r="W9" s="6" t="s">
        <v>6</v>
      </c>
      <c r="X9" s="6" t="s">
        <v>7</v>
      </c>
      <c r="Y9" s="6"/>
      <c r="Z9" s="9"/>
      <c r="AA9" s="10"/>
      <c r="AB9" s="10"/>
      <c r="AC9" s="9"/>
      <c r="AD9" s="10"/>
      <c r="AE9" s="9"/>
      <c r="AF9" s="9"/>
      <c r="AG9" s="13"/>
      <c r="AH9" s="13"/>
    </row>
    <row r="10" spans="1:34" x14ac:dyDescent="0.2">
      <c r="A10" s="9"/>
      <c r="B10" s="9"/>
      <c r="C10" s="10"/>
      <c r="D10" s="9"/>
      <c r="E10" s="10"/>
      <c r="F10" s="10"/>
      <c r="G10" s="9"/>
      <c r="H10" s="10"/>
      <c r="I10" s="9"/>
      <c r="J10" s="9"/>
      <c r="L10" s="9"/>
      <c r="M10" s="9"/>
      <c r="N10" s="10"/>
      <c r="O10" s="9"/>
      <c r="P10" s="10"/>
      <c r="Q10" s="10"/>
      <c r="R10" s="9"/>
      <c r="S10" s="10"/>
      <c r="T10" s="9"/>
      <c r="U10" s="9"/>
      <c r="W10" s="9"/>
      <c r="X10" s="9"/>
      <c r="Y10" s="10"/>
      <c r="Z10" s="9"/>
      <c r="AA10" s="10"/>
      <c r="AB10" s="10"/>
      <c r="AC10" s="9"/>
      <c r="AD10" s="10"/>
      <c r="AE10" s="9"/>
      <c r="AF10" s="9"/>
      <c r="AG10" s="13"/>
      <c r="AH10" s="13"/>
    </row>
    <row r="11" spans="1:34" ht="15.75" x14ac:dyDescent="0.25">
      <c r="A11" s="11">
        <v>0.33333333333333331</v>
      </c>
      <c r="B11" s="12">
        <v>0.35416666666666669</v>
      </c>
      <c r="C11" s="6"/>
      <c r="D11" t="s">
        <v>74</v>
      </c>
      <c r="E11" s="16" t="s">
        <v>39</v>
      </c>
      <c r="F11" s="16" t="s">
        <v>89</v>
      </c>
      <c r="G11" s="15"/>
      <c r="H11" s="16" t="s">
        <v>38</v>
      </c>
      <c r="I11" s="16"/>
      <c r="J11" s="16" t="s">
        <v>25</v>
      </c>
      <c r="K11">
        <f>IF(AND(D11&lt;&gt;"",OR(D11=D12,D11=D13,D11=D14,D11=D15,D11=D16,D11=D17,D11=D18,D11=D19,D11=D20,D11=D21,D11=D22,D11=D23,D11=D24,D11=D25,D11=D26,D11=D27,D11=D28,D11=D29,D11=D41,D11=D42,D11=D43,D11=D44,D11=D45,D11=D46,D11=D47,D11=D48,D11=D49,D11=D50,D11=D51,D11=D52,D11=D53,D11=D54,D11=D55,D11=D56,D11=D57,D11=D58,D11=D59,D11=D70,D11=D71,D11=D72,D11=D73,D11=D74,D11=D75,D11=D76,D11=D77,D11=D78,D11=D79,D11=D80,D11=D81,D11=D82,D11=D83,D11=D84,D11=D85,D11=D86,D11=D87,D11=D88,D11=O11,D11=O12,D11=O13,D11=O14,D11=O15,D11=O16,D11=O17,D11=O18,D11=O19,D11=O20,D11=O21,D11=O22,D11=O23,D11=O24,D11=O25,D11=O26,D11=O27,D11=O28,D11=O29,D11=O41,D11=O42,D11=O43,D11=O44,D11=O45,D11=O46,D11=O47,D11=O48,D11=O49,D11=O50,D11=O51,D11=O52,D11=O53,D11=O54,D11=O55,D11=O56,D11=O57,D11=O58,D11=O59,D11=O70,D11=O71,D11=O72,D11=O73,D11=O74,D11=O75,D11=O76,D11=O77,D11=O78,D11=O79,D11=O80,D11=O81,D11=O82,D11=O83,D11=O84,D11=O85,D11=O86,D11=O87,D11=O88,D11=Z11,D11=Z12,D11=Z13,D11=Z14,D11=Z15,D11=Z16,D11=Z17,D11=Z18,D11=Z19,D11=Z20,D11=Z21,D11=Z22,D11=Z23,D11=Z24,D11=Z25,D11=Z26,D11=Z27,D11=Z28,D11=Z29,D11=Z41,D11=Z42,D11=Z43,D11=Z44,D11=Z45,D11=Z46,D11=Z47,D11=Z48,D11=Z49,D11=Z50,D11=Z51,D11=Z52,D11=Z53,D11=Z54,D11=Z55,D11=Z56,D11=Z57,D11=Z58,D11=Z59,D11=Z70,D11=Z71,D11=Z72,D11=Z73,D11=Z74,D11=Z75,D11=Z76,D11=Z77,D11=Z78,D11=Z79,D11=Z80,D11=Z81,D11=Z82,D11=Z83,D11=Z84,D11=Z85,D11=Z86,D11=Z87,D11=Z88)),"Fehler",0)</f>
        <v>0</v>
      </c>
      <c r="L11" s="11">
        <v>0.33333333333333331</v>
      </c>
      <c r="M11" s="12">
        <v>0.35416666666666669</v>
      </c>
      <c r="N11" s="6"/>
      <c r="O11" s="15" t="s">
        <v>97</v>
      </c>
      <c r="P11" s="16" t="s">
        <v>39</v>
      </c>
      <c r="Q11" s="16" t="s">
        <v>24</v>
      </c>
      <c r="R11" s="15"/>
      <c r="S11" s="16" t="s">
        <v>179</v>
      </c>
      <c r="T11" s="16"/>
      <c r="U11" s="16" t="s">
        <v>180</v>
      </c>
      <c r="V11">
        <f>IF(AND(O11&lt;&gt;"",OR(O11=$O$12,O11=$O$13,O11=$O$14,O11=$O$15,O11=$O$16,O11=$O$17,O11=$O$18,O11=$O$19,O11=$O$20,O11=$O$21,O11=$O$22,O11=$O$23,O11=$O$24,O11=$O$25,O11=$O$26,O11=$O$27,O11=$O$28,O11=$O$29,O11=$O$41,O11=$O$42,O11=$O$43,O11=$O$44,O11=$O$45,O11=$O$46,O11=$O$47,O11=$O$48,O11=$O$49,O11=$O$50,O11=$O$51,O11=$O$52,O11=$O$53,O11=$O$54,O11=$O$55,O11=$O$56,O11=$O$57,O11=$O$58,O11=$O$59,O11=$O$70,O11=$O$71,O11=$O$72,O11=$O$73,O11=$O$74,O11=$O$75,O11=$O$76,O11=$O$77,O11=$O$78,O11=$O$79,O11=$O$80,O11=$O$81,O11=$O$82,O11=$O$83,O11=$O$84,O11=$O$85,O11=$O$86,O11=$O$87,O11=$O$88,O11=$Z$11,O11=$Z$12,O11=$Z$13,O11=$Z$14,O11=$Z$15,O11=$Z$16,O11=$Z$17,O11=$Z$18,O11=$Z$19,O11=$Z$20,O11=$Z$21,O11=$Z$22,O11=$Z$23,O11=$Z$24,O11=$Z$25,O11=$Z$26,O11=$Z$27,O11=$Z$28,O11=$Z$29,O11=$Z$41,O11=$Z$42,O11=$Z$43,O11=$Z$44,O11=$Z$45,O11=$Z$46,O11=$Z$47,O11=$Z$48,O11=$Z$49,O11=$Z$50,O11=$Z$51,O11=$Z$52,O11=$Z$53,O11=$Z$54,O11=$Z$55,O11=$Z$56,O11=$Z$57,O11=$Z$58,O11=$Z$59,O11=$Z$70,O11=$Z$71,O11=$Z$72,O11=$Z$73,O11=$Z$74,O11=$Z$75,O11=$Z$76,O11=$Z$77,O11=$Z$78,O11=$Z$79,O11=$Z$80,O11=$Z$81,O11=$Z$82,O11=$Z$83,O11=$Z$84,O11=$Z$85,O11=$Z$86,O11=$Z$87,O11=$Z$88)),"Fehler",0)</f>
        <v>0</v>
      </c>
      <c r="W11" s="11">
        <v>0.33333333333333331</v>
      </c>
      <c r="X11" s="12">
        <v>0.35416666666666669</v>
      </c>
      <c r="Y11" s="6"/>
      <c r="Z11" s="15"/>
      <c r="AA11" s="16"/>
      <c r="AB11" s="16"/>
      <c r="AC11" s="15"/>
      <c r="AD11" s="16"/>
      <c r="AE11" s="16"/>
      <c r="AF11" s="16"/>
      <c r="AG11">
        <f>IF(AND(Z11&lt;&gt;"",OR(Z11=$Z$12,Z11=$Z$13,Z11=$Z$14,Z11=$Z$15,Z11=$Z$16,Z11=$Z$17,Z11=$Z$18,Z11=$Z$19,Z11=$Z$20,Z11=$Z$21,Z11=$Z$22,Z11=$Z$23,Z11=$Z$24,Z11=$Z$25,Z11=$Z$26,Z11=$Z$27,Z11=$Z$28,Z11=$Z$29,Z11=$Z$41,Z11=$Z$42,Z11=$Z$43,Z11=$Z$44,Z11=$Z$45,Z11=$Z$46,Z11=$Z$47,Z11=$Z$48,Z11=$Z$49,Z11=$Z$50,Z11=$Z$51,Z11=$Z$52,Z11=$Z$53,Z11=$Z$54,Z11=$Z$55,Z11=$Z$56,Z11=$Z$57,Z11=$Z$58,Z11=$Z$59,Z11=$Z$70,Z11=$Z$71,Z11=$Z$72,Z11=$Z$73,Z11=$Z$74,Z11=$Z$75,Z11=$Z$76,Z11=$Z$77,Z11=$Z$78,Z11=$Z$79,Z11=$Z$80,Z11=$Z$81,Z11=$Z$82,Z11=$Z$83,Z11=$Z$84,Z11=$Z$85,Z11=$Z$86,Z11=$Z$87,Z11=$Z$88)),"Fehler",0)</f>
        <v>0</v>
      </c>
      <c r="AH11" s="13"/>
    </row>
    <row r="12" spans="1:34" ht="15.75" x14ac:dyDescent="0.25">
      <c r="A12" s="11">
        <v>0.35416666666666669</v>
      </c>
      <c r="B12" s="12">
        <v>0.375</v>
      </c>
      <c r="C12" s="6"/>
      <c r="D12" s="15" t="s">
        <v>90</v>
      </c>
      <c r="E12" s="16" t="s">
        <v>39</v>
      </c>
      <c r="F12" s="16" t="s">
        <v>89</v>
      </c>
      <c r="G12" s="15"/>
      <c r="H12" s="16" t="s">
        <v>38</v>
      </c>
      <c r="I12" s="16"/>
      <c r="J12" s="16" t="s">
        <v>25</v>
      </c>
      <c r="K12">
        <f>IF(AND(D12&lt;&gt;"",OR(D12=D13,D12=D14,D12=D15,D12=D16,D12=D17,D12=D18,D12=D19,D12=D20,D12=D21,D12=D22,D12=D23,D12=D24,D12=D25,D12=D26,D12=D27,D12=D28,D12=D29,D12=D41,D12=D42,D12=D43,D12=D44,D12=D45,D12=D46,D12=D47,D12=D48,D12=D49,D12=D50,D12=D51,D12=D52,D12=D53,D12=D54,D12=D55,D12=D56,D12=D57,D12=D58,D12=D59,D12=D70,D12=D71,D12=D72,D12=D73,D12=D74,D12=D75,D12=D76,D12=D77,D12=D78,D12=D79,D12=D80,D12=D81,D12=D82,D12=D83,D12=D84,D12=D85,D12=D86,D12=D87,D12=D88,D12=O11,D12=O12,D12=O13,D12=O14,D12=O15,D12=O16,D12=O17,D12=O18,D12=O19,D12=O20,D12=O21,D12=O22,D12=O23,D12=O24,D12=O25,D12=O26,D12=O27,D12=O28,D12=O29,D12=O41,D12=O42,D12=O43,D12=O44,D12=O45,D12=O46,D12=O47,D12=O48,D12=O49,D12=O50,D12=O51,D12=O52,D12=O53,D12=O54,D12=O55,D12=O56,D12=O57,D12=O58,D12=O59,D12=O70,D12=O71,D12=O72,D12=O73,D12=O74,D12=O75,D12=O76,D12=O77,D12=O78,D12=O79,D12=O80,D12=O81,D12=O82,D12=O83,D12=O84,D12=O85,D12=O86,D12=O87,D12=O88,D12=Z11,D12=Z12,D12=Z13,D12=Z14,D12=Z15,D12=Z16,D12=Z17,D12=Z18,D12=Z19,D12=Z20,D12=Z21,D12=Z22,D12=Z23,D12=Z24,D12=Z25,D12=Z26,D12=Z27,D12=Z28,D12=Z29,D12=Z41,D12=Z42,D12=Z43,D12=Z44,D12=Z45,D12=Z46,D12=Z47,D12=Z48,D12=Z49,D12=Z50,D12=Z51,D12=Z52,D12=Z53,D12=Z54,D12=Z55,D12=Z56,D12=Z57,D12=Z58,D12=Z59,D12=Z70,D12=Z71,D12=Z72,D12=Z73,D12=Z74,D12=Z75,D12=Z76,D12=Z77,D12=Z78,D12=Z79,D12=Z80,D12=Z81,D12=Z82,D12=Z83,D12=Z84,D12=Z85,D12=Z86,D12=Z87,D12=Z88)),"Fehler",0)</f>
        <v>0</v>
      </c>
      <c r="L12" s="11">
        <v>0.35416666666666669</v>
      </c>
      <c r="M12" s="12">
        <v>0.375</v>
      </c>
      <c r="N12" s="6"/>
      <c r="O12" s="15" t="s">
        <v>98</v>
      </c>
      <c r="P12" s="16" t="s">
        <v>39</v>
      </c>
      <c r="Q12" s="16" t="s">
        <v>24</v>
      </c>
      <c r="R12" s="15"/>
      <c r="S12" s="16" t="s">
        <v>179</v>
      </c>
      <c r="T12" s="16"/>
      <c r="U12" s="16" t="s">
        <v>180</v>
      </c>
      <c r="V12">
        <f>IF(AND(O12&lt;&gt;"",OR(O12=$O$13,O12=$O$14,O12=$O$15,O12=$O$16,O12=$O$17,O12=$O$18,O12=$O$19,O12=$O$20,O12=$O$21,O12=$O$22,O12=$O$23,O12=$O$24,O12=$O$25,O12=$O$26,O12=$O$27,O12=$O$28,O12=$O$29,O12=$O$41,O12=$O$42,O12=$O$43,O12=$O$44,O12=$O$45,O12=$O$46,O12=$O$47,O12=$O$48,O12=$O$49,O12=$O$50,O12=$O$51,O12=$O$52,O12=$O$53,O12=$O$54,O12=$O$55,O12=$O$56,O12=$O$57,O12=$O$58,O12=$O$59,O12=$O$70,O12=$O$71,O12=$O$72,O12=$O$73,O12=$O$74,O12=$O$75,O12=$O$76,O12=$O$77,O12=$O$78,O12=$O$79,O12=$O$80,O12=$O$81,O12=$O$82,O12=$O$83,O12=$O$84,O12=$O$85,O12=$O$86,O12=$O$87,O12=$O$88,O12=$Z$11,O12=$Z$12,O12=$Z$13,O12=$Z$14,O12=$Z$15,O12=$Z$16,O12=$Z$17,O12=$Z$18,O12=$Z$19,O12=$Z$20,O12=$Z$21,O12=$Z$22,O12=$Z$23,O12=$Z$24,O12=$Z$25,O12=$Z$26,O12=$Z$27,O12=$Z$28,O12=$Z$29,O12=$Z$41,O12=$Z$42,O12=$Z$43,O12=$Z$44,O12=$Z$45,O12=$Z$46,O12=$Z$47,O12=$Z$48,O12=$Z$49,O12=$Z$50,O12=$Z$51,O12=$Z$52,O12=$Z$53,O12=$Z$54,O12=$Z$55,O12=$Z$56,O12=$Z$57,O12=$Z$58,O12=$Z$59,O12=$Z$70,O12=$Z$71,O12=$Z$72,O12=$Z$73,O12=$Z$74,O12=$Z$75,O12=$Z$76,O12=$Z$77,O12=$Z$78,O12=$Z$79,O12=$Z$80,O12=$Z$81,O12=$Z$82,O12=$Z$83,O12=$Z$84,O12=$Z$85,O12=$Z$86,O12=$Z$87,O12=$Z$88)),"Fehler",0)</f>
        <v>0</v>
      </c>
      <c r="W12" s="11">
        <v>0.35416666666666669</v>
      </c>
      <c r="X12" s="12">
        <v>0.375</v>
      </c>
      <c r="Y12" s="6"/>
      <c r="Z12" s="15"/>
      <c r="AA12" s="16"/>
      <c r="AB12" s="16"/>
      <c r="AC12" s="15"/>
      <c r="AD12" s="16"/>
      <c r="AE12" s="16"/>
      <c r="AF12" s="16"/>
      <c r="AG12">
        <f>IF(AND(Z12&lt;&gt;"",OR(Z12=$Z$13,Z12=$Z$14,Z12=$Z$15,Z12=$Z$16,Z12=$Z$17,Z12=$Z$18,Z12=$Z$19,Z12=$Z$20,Z12=$Z$21,Z12=$Z$22,Z12=$Z$23,Z12=$Z$24,Z12=$Z$25,Z12=$Z$26,Z12=$Z$27,Z12=$Z$28,Z12=$Z$29,Z12=$Z$41,Z12=$Z$42,Z12=$Z$43,Z12=$Z$44,Z12=$Z$45,Z12=$Z$46,Z12=$Z$47,Z12=$Z$48,Z12=$Z$49,Z12=$Z$50,Z12=$Z$51,Z12=$Z$52,Z12=$Z$53,Z12=$Z$54,Z12=$Z$55,Z12=$Z$56,Z12=$Z$57,Z12=$Z$58,Z12=$Z$59,Z12=$Z$70,Z12=$Z$71,Z12=$Z$72,Z12=$Z$73,Z12=$Z$74,Z12=$Z$75,Z12=$Z$76,Z12=$Z$77,Z12=$Z$78,Z12=$Z$79,Z12=$Z$80,Z12=$Z$81,Z12=$Z$82,Z12=$Z$83,Z12=$Z$84,Z12=$Z$85,Z12=$Z$86,Z12=$Z$87,Z12=$Z$88)),"Fehler",0)</f>
        <v>0</v>
      </c>
      <c r="AH12" s="13"/>
    </row>
    <row r="13" spans="1:34" ht="15.75" x14ac:dyDescent="0.25">
      <c r="A13" s="11">
        <v>0.375</v>
      </c>
      <c r="B13" s="12">
        <v>0.39583333333333331</v>
      </c>
      <c r="C13" s="6"/>
      <c r="D13" s="15" t="s">
        <v>81</v>
      </c>
      <c r="E13" s="16" t="s">
        <v>39</v>
      </c>
      <c r="F13" s="16" t="s">
        <v>89</v>
      </c>
      <c r="G13" s="15"/>
      <c r="H13" s="16" t="s">
        <v>38</v>
      </c>
      <c r="I13" s="16"/>
      <c r="J13" s="16" t="s">
        <v>25</v>
      </c>
      <c r="K13">
        <f>IF(AND(D13&lt;&gt;"",OR(D13=D14,D13=D15,D13=D16,D13=D17,D13=D18,D13=D19,D13=D20,D13=D21,D13=D22,D13=D23,D13=D24,D13=D25,D13=D26,D13=D27,D13=D28,D13=D29,D13=D41,D13=D42,D13=D43,D13=D44,D13=D45,D13=D46,D13=D47,D13=D48,D13=D49,D13=D50,D13=D51,D13=D52,D13=D53,D13=D54,D13=D55,D13=D56,D13=D57,D13=D58,D13=D59,D13=D70,D13=D71,D13=D72,D13=D73,D13=D74,D13=D75,D13=D76,D13=D77,D13=D78,D13=D79,D13=D80,D13=D81,D13=D82,D13=D83,D13=D84,D13=D85,D13=D86,D13=D87,D13=D88,D13=O11,D13=O12,D13=O13,D13=O14,D13=O15,D13=O16,D13=O17,D13=O18,D13=O19,D13=O20,D13=O21,D13=O22,D13=O23,D13=O24,D13=O25,D13=O26,D13=O27,D13=O28,D13=O29,D13=O41,D13=O42,D13=O43,D13=O44,D13=O45,D13=O46,D13=O47,D13=O48,D13=O49,D13=O50,D13=O51,D13=O52,D13=O53,D13=O54,D13=O55,D13=O56,D13=O57,D13=O58,D13=O59,D13=O70,D13=O71,D13=O72,D13=O73,D13=O74,D13=O75,D13=O76,D13=O77,D13=O78,D13=O79,D13=O80,D13=O81,D13=O82,D13=O83,D13=O84,D13=O85,D13=O86,D13=O87,D13=O88,D13=Z11,D13=Z12,D13=Z13,D13=Z14,D13=Z15,D13=Z16,D13=Z17,D13=Z18,D13=Z19,D13=Z20,D13=Z21,D13=Z22,D13=Z23,D13=Z24,D13=Z25,D13=Z26,D13=Z27,D13=Z28,D13=Z29,D13=Z41,D13=Z42,D13=Z43,D13=Z44,D13=Z45,D13=Z46,D13=Z47,D13=Z48,D13=Z49,D13=Z50,D13=Z51,D13=Z52,D13=Z53,D13=Z54,D13=Z55,D13=Z56,D13=Z57,D13=Z58,D13=Z59,D13=Z70,D13=Z71,D13=Z72,D13=Z73,D13=Z74,D13=Z75,D13=Z76,D13=Z77,D13=Z78,D13=Z79,D13=Z80,D13=Z81,D13=Z82,D13=Z83,D13=Z84,D13=Z85,D13=Z86,D13=Z87,D13=Z88)),"Fehler",0)</f>
        <v>0</v>
      </c>
      <c r="L13" s="11"/>
      <c r="M13" s="12"/>
      <c r="N13" s="6"/>
      <c r="O13" s="15"/>
      <c r="P13" s="16"/>
      <c r="Q13" s="15"/>
      <c r="R13" s="16"/>
      <c r="S13" s="16"/>
      <c r="T13" s="15"/>
      <c r="U13" s="16"/>
      <c r="V13">
        <f>IF(AND(O13&lt;&gt;"",OR(O13=$O$14,O13=$O$15,O13=$O$16,O13=$O$17,O13=$O$18,O13=$O$19,O13=$O$20,O13=$O$21,O13=$O$22,O13=$O$23,O13=$O$24,O13=$O$25,O13=$O$26,O13=$O$27,O13=$O$28,O13=$O$29,O13=$O$41,O13=$O$42,O13=$O$43,O13=$O$44,O13=$O$45,O13=$O$46,O13=$O$47,O13=$O$48,O13=$O$49,O13=$O$50,O13=$O$51,O13=$O$52,O13=$O$53,O13=$O$54,O13=$O$55,O13=$O$56,O13=$O$57,O13=$O$58,O13=$O$59,O13=$O$70,O13=$O$71,O13=$O$72,O13=$O$73,O13=$O$74,O13=$O$75,O13=$O$76,O13=$O$77,O13=$O$78,O13=$O$79,O13=$O$80,O13=$O$81,O13=$O$82,O13=$O$83,O13=$O$84,O13=$O$85,O13=$O$86,O13=$O$87,O13=$O$88,O13=$Z$11,O13=$Z$12,O13=$Z$13,O13=$Z$14,O13=$Z$15,O13=$Z$16,O13=$Z$17,O13=$Z$18,O13=$Z$19,O13=$Z$20,O13=$Z$21,O13=$Z$22,O13=$Z$23,O13=$Z$24,O13=$Z$25,O13=$Z$26,O13=$Z$27,O13=$Z$28,O13=$Z$29,O13=$Z$41,O13=$Z$42,O13=$Z$43,O13=$Z$44,O13=$Z$45,O13=$Z$46,O13=$Z$47,O13=$Z$48,O13=$Z$49,O13=$Z$50,O13=$Z$51,O13=$Z$52,O13=$Z$53,O13=$Z$54,O13=$Z$55,O13=$Z$56,O13=$Z$57,O13=$Z$58,O13=$Z$59,O13=$Z$70,O13=$Z$71,O13=$Z$72,O13=$Z$73,O13=$Z$74,O13=$Z$75,O13=$Z$76,O13=$Z$77,O13=$Z$78,O13=$Z$79,O13=$Z$80,O13=$Z$81,O13=$Z$82,O13=$Z$83,O13=$Z$84,O13=$Z$85,O13=$Z$86,O13=$Z$87,O13=$Z$88)),"Fehler",0)</f>
        <v>0</v>
      </c>
      <c r="W13" s="11">
        <v>0.375</v>
      </c>
      <c r="X13" s="12">
        <v>0.39583333333333331</v>
      </c>
      <c r="Y13" s="6"/>
      <c r="Z13" s="15"/>
      <c r="AA13" s="16"/>
      <c r="AB13" s="16"/>
      <c r="AC13" s="15"/>
      <c r="AD13" s="16"/>
      <c r="AE13" s="16"/>
      <c r="AF13" s="16"/>
      <c r="AG13">
        <f>IF(AND(Z13&lt;&gt;"",OR(Z13=$Z$14,Z13=$Z$15,Z13=$Z$16,Z13=$Z$17,Z13=$Z$18,Z13=$Z$19,Z13=$Z$20,Z13=$Z$21,Z13=$Z$22,Z13=$Z$23,Z13=$Z$24,Z13=$Z$25,Z13=$Z$26,Z13=$Z$27,Z13=$Z$28,Z13=$Z$29,Z13=$Z$41,Z13=$Z$42,Z13=$Z$43,Z13=$Z$44,Z13=$Z$45,Z13=$Z$46,Z13=$Z$47,Z13=$Z$48,Z13=$Z$49,Z13=$Z$50,Z13=$Z$51,Z13=$Z$52,Z13=$Z$53,Z13=$Z$54,Z13=$Z$55,Z13=$Z$56,Z13=$Z$57,Z13=$Z$58,Z13=$Z$59,Z13=$Z$70,Z13=$Z$71,Z13=$Z$72,Z13=$Z$73,Z13=$Z$74,Z13=$Z$75,Z13=$Z$76,Z13=$Z$77,Z13=$Z$78,Z13=$Z$79,Z13=$Z$80,Z13=$Z$81,Z13=$Z$82,Z13=$Z$83,Z13=$Z$84,Z13=$Z$85,Z13=$Z$86,Z13=$Z$87,Z13=$Z$88)),"Fehler",0)</f>
        <v>0</v>
      </c>
      <c r="AH13" s="13"/>
    </row>
    <row r="14" spans="1:34" ht="15.75" x14ac:dyDescent="0.25">
      <c r="A14" s="11">
        <v>0.39583333333333331</v>
      </c>
      <c r="B14" s="12">
        <v>0.41666666666666669</v>
      </c>
      <c r="C14" s="6"/>
      <c r="D14" s="15" t="s">
        <v>91</v>
      </c>
      <c r="E14" s="16" t="s">
        <v>39</v>
      </c>
      <c r="F14" s="16" t="s">
        <v>89</v>
      </c>
      <c r="G14" s="15"/>
      <c r="H14" s="16" t="s">
        <v>38</v>
      </c>
      <c r="I14" s="16"/>
      <c r="J14" s="16" t="s">
        <v>25</v>
      </c>
      <c r="K14">
        <f>IF(AND(D14&lt;&gt;"",OR(D14=D15,D14=D16,D14=D17,D14=D18,D14=D19,D14=D20,D14=D21,D14=D22,D14=D23,D14=D24,D14=D25,D14=D26,D14=D27,D14=D28,D14=D29,D14=D41,D14=D42,D14=D43,D14=D44,D14=D45,D14=D46,D14=D47,D14=D48,D14=D49,D14=D50,D14=D51,D14=D52,D14=D53,D14=D54,D14=D55,D14=D56,D14=D57,D14=D58,D14=D59,D14=D70,D14=D71,D14=D72,D14=D73,D14=D74,D14=D75,D14=D76,D14=D77,D14=D78,D14=D79,D14=D80,D14=D81,D14=D82,D14=D83,D14=D84,D14=D85,D14=D86,D14=D87,D14=D88,D14=O11,D14=O12,D14=O13,D14=O14,D14=O15,D14=O16,D14=O17,D14=O18,D14=O19,D14=O20,D14=O21,D14=O22,D14=O23,D14=O24,D14=O25,D14=O26,D14=O27,D14=O28,D14=O29,D14=O41,D14=O42,D14=O43,D14=O44,D14=O45,D14=O46,D14=O47,D14=O48,D14=O49,D14=O50,D14=O51,D14=O52,D14=O53,D14=O54,D14=O55,D14=O56,D14=O57,D14=O58,D14=O59,D14=O70,D14=O71,D14=O72,D14=O73,D14=O74,D14=O75,D14=O76,D14=O77,D14=O78,D14=O79,D14=O80,D14=O81,D14=O82,D14=O83,D14=O84,D14=O85,D14=O86,D14=O87,D14=O88,D14=Z11,D14=Z12,D14=Z13,D14=Z14,D14=Z15,D14=Z16,D14=Z17,D14=Z18,D14=Z19,D14=Z20,D14=Z21,D14=Z22,D14=Z23,D14=Z24,D14=Z25,D14=Z26,D14=Z27,D14=Z28,D14=Z29,D14=Z41,D14=Z42,D14=Z43,D14=Z44,D14=Z45,D14=Z46,D14=Z47,D14=Z48,D14=Z49,D14=Z50,D14=Z51,D14=Z52,D14=Z53,D14=Z54,D14=Z55,D14=Z56,D14=Z57,D14=Z58,D14=Z59,D14=Z70,D14=Z71,D14=Z72,D14=Z73,D14=Z74,D14=Z75,D14=Z76,D14=Z77,D14=Z78,D14=Z79,D14=Z80,D14=Z81,D14=Z82,D14=Z83,D14=Z84,D14=Z85,D14=Z86,D14=Z87,D14=Z88)),"Fehler",0)</f>
        <v>0</v>
      </c>
      <c r="L14" s="11">
        <v>0.39583333333333331</v>
      </c>
      <c r="M14" s="12">
        <v>0.41666666666666669</v>
      </c>
      <c r="N14" s="6"/>
      <c r="O14" s="15" t="s">
        <v>94</v>
      </c>
      <c r="P14" s="16" t="s">
        <v>39</v>
      </c>
      <c r="Q14" s="16" t="s">
        <v>32</v>
      </c>
      <c r="R14" s="15"/>
      <c r="S14" s="16" t="s">
        <v>179</v>
      </c>
      <c r="T14" s="16"/>
      <c r="U14" s="16" t="s">
        <v>24</v>
      </c>
      <c r="V14">
        <f>IF(AND(O14&lt;&gt;"",OR(O14=$O$15,O14=$O$16,O14=$O$17,O14=$O$18,O14=$O$19,O14=$O$20,O14=$O$21,O14=$O$22,O14=$O$23,O14=$O$24,O14=$O$25,O14=$O$26,O14=$O$27,O14=$O$28,O14=$O$29,O14=$O$41,O14=$O$42,O14=$O$43,O14=$O$44,O14=$O$45,O14=$O$46,O14=$O$47,O14=$O$48,O14=$O$49,O14=$O$50,O14=$O$51,O14=$O$52,O14=$O$53,O14=$O$54,O14=$O$55,O14=$O$56,O14=$O$57,O14=$O$58,O14=$O$59,O14=$O$70,O14=$O$71,O14=$O$72,O14=$O$73,O14=$O$74,O14=$O$75,O14=$O$76,O14=$O$77,O14=$O$78,O14=$O$79,O14=$O$80,O14=$O$81,O14=$O$82,O14=$O$83,O14=$O$84,O14=$O$85,O14=$O$86,O14=$O$87,O14=$O$88,O14=$Z$11,O14=$Z$12,O14=$Z$13,O14=$Z$14,O14=$Z$15,O14=$Z$16,O14=$Z$17,O14=$Z$18,O14=$Z$19,O14=$Z$20,O14=$Z$21,O14=$Z$22,O14=$Z$23,O14=$Z$24,O14=$Z$25,O14=$Z$26,O14=$Z$27,O14=$Z$28,O14=$Z$29,O14=$Z$41,O14=$Z$42,O14=$Z$43,O14=$Z$44,O14=$Z$45,O14=$Z$46,O14=$Z$47,O14=$Z$48,O14=$Z$49,O14=$Z$50,O14=$Z$51,O14=$Z$52,O14=$Z$53,O14=$Z$54,O14=$Z$55,O14=$Z$56,O14=$Z$57,O14=$Z$58,O14=$Z$59,O14=$Z$70,O14=$Z$71,O14=$Z$72,O14=$Z$73,O14=$Z$74,O14=$Z$75,O14=$Z$76,O14=$Z$77,O14=$Z$78,O14=$Z$79,O14=$Z$80,O14=$Z$81,O14=$Z$82,O14=$Z$83,O14=$Z$84,O14=$Z$85,O14=$Z$86,O14=$Z$87,O14=$Z$88)),"Fehler",0)</f>
        <v>0</v>
      </c>
      <c r="W14" s="11">
        <v>0.39583333333333331</v>
      </c>
      <c r="X14" s="12">
        <v>0.41666666666666669</v>
      </c>
      <c r="Y14" s="6"/>
      <c r="Z14" s="15"/>
      <c r="AA14" s="16"/>
      <c r="AB14" s="16"/>
      <c r="AC14" s="15"/>
      <c r="AD14" s="16"/>
      <c r="AE14" s="16"/>
      <c r="AF14" s="16"/>
      <c r="AG14">
        <f>IF(AND(Z14&lt;&gt;"",OR(Z14=$Z$15,Z14=$Z$16,Z14=$Z$17,Z14=$Z$18,Z14=$Z$19,Z14=$Z$20,Z14=$Z$21,Z14=$Z$22,Z14=$Z$23,Z14=$Z$24,Z14=$Z$25,Z14=$Z$26,Z14=$Z$27,Z14=$Z$28,Z14=$Z$29,Z14=$Z$41,Z14=$Z$42,Z14=$Z$43,Z14=$Z$44,Z14=$Z$45,Z14=$Z$46,Z14=$Z$47,Z14=$Z$48,Z14=$Z$49,Z14=$Z$50,Z14=$Z$51,Z14=$Z$52,Z14=$Z$53,Z14=$Z$54,Z14=$Z$55,Z14=$Z$56,Z14=$Z$57,Z14=$Z$58,Z14=$Z$59,Z14=$Z$70,Z14=$Z$71,Z14=$Z$72,Z14=$Z$73,Z14=$Z$74,Z14=$Z$75,Z14=$Z$76,Z14=$Z$77,Z14=$Z$78,Z14=$Z$79,Z14=$Z$80,Z14=$Z$81,Z14=$Z$82,Z14=$Z$83,Z14=$Z$84,Z14=$Z$85,Z14=$Z$86,Z14=$Z$87,Z14=$Z$88)),"Fehler",0)</f>
        <v>0</v>
      </c>
      <c r="AH14" s="13"/>
    </row>
    <row r="15" spans="1:34" ht="15.75" x14ac:dyDescent="0.25">
      <c r="A15" s="11"/>
      <c r="B15" s="12"/>
      <c r="C15" s="6"/>
      <c r="D15" s="15"/>
      <c r="E15" s="16"/>
      <c r="F15" s="16"/>
      <c r="G15" s="15"/>
      <c r="H15" s="16"/>
      <c r="I15" s="16"/>
      <c r="J15" s="16"/>
      <c r="K15">
        <f>IF(AND(D15&lt;&gt;"",OR(D15=D16,D15=D17,D15=D18,D15=D19,D15=D20,D15=D21,D15=D22,D15=D23,D15=D24,D15=D25,D15=D26,D15=D27,D15=D28,D15=D29,D15=D41,D15=D42,D15=D43,D15=D44,D15=D45,D15=D46,D15=D47,D15=D48,D15=D49,D15=D50,D15=D51,D15=D52,D15=D53,D15=D54,D15=D55,D15=D56,D15=D57,D15=D58,D15=D59,D15=D70,D15=D71,D15=D72,D15=D73,D15=D74,D15=D75,D15=D76,D15=D77,D15=D78,D15=D79,D15=D80,D15=D81,D15=D82,D15=D83,D15=D84,D15=D85,D15=D86,D15=D87,D15=D88,D15=O11,D15=O12,D15=O13,D15=O14,D15=O15,D15=O16,D15=O17,D15=O18,D15=O19,D15=O20,D15=O21,D15=O22,D15=O23,D15=O24,D15=O25,D15=O26,D15=O27,D15=O28,D15=O29,D15=O41,D15=O42,D15=O43,D15=O44,D15=O45,D15=O46,D15=O47,D15=O48,D15=O49,D15=O50,D15=O51,D15=O52,D15=O53,D15=O54,D15=O55,D15=O56,D15=O57,D15=O58,D15=O59,D15=O70,D15=O71,D15=O72,D15=O73,D15=O74,D15=O75,D15=O76,D15=O77,D15=O78,D15=O79,D15=O80,D15=O81,D15=O82,D15=O83,D15=O84,D15=O85,D15=O86,D15=O87,D15=O88,D15=Z11,D15=Z12,D15=Z13,D15=Z14,D15=Z15,D15=Z16,D15=Z17,D15=Z18,D15=Z19,D15=Z20,D15=Z21,D15=Z22,D15=Z23,D15=Z24,D15=Z25,D15=Z26,D15=Z27,D15=Z28,D15=Z29,D15=Z41,D15=Z42,D15=Z43,D15=Z44,D15=Z45,D15=Z46,D15=Z47,D15=Z48,D15=Z49,D15=Z50,D15=Z51,D15=Z52,D15=Z53,D15=Z54,D15=Z55,D15=Z56,D15=Z57,D15=Z58,D15=Z59,D15=Z70,D15=Z71,D15=Z72,D15=Z73,D15=Z74,D15=Z75,D15=Z76,D15=Z77,D15=Z78,D15=Z79,D15=Z80,D15=Z81,D15=Z82,D15=Z83,D15=Z84,D15=Z85,D15=Z86,D15=Z87,D15=Z88)),"Fehler",0)</f>
        <v>0</v>
      </c>
      <c r="L15" s="11">
        <v>0.41666666666666669</v>
      </c>
      <c r="M15" s="12">
        <v>0.4375</v>
      </c>
      <c r="N15" s="6"/>
      <c r="O15" s="15" t="s">
        <v>60</v>
      </c>
      <c r="P15" s="16" t="s">
        <v>39</v>
      </c>
      <c r="Q15" s="16" t="s">
        <v>32</v>
      </c>
      <c r="R15" s="15"/>
      <c r="S15" s="16" t="s">
        <v>179</v>
      </c>
      <c r="T15" s="16"/>
      <c r="U15" s="16" t="s">
        <v>24</v>
      </c>
      <c r="V15">
        <f>IF(AND(O15&lt;&gt;"",OR(O15=$O$16,O15=$O$17,O15=$O$18,O15=$O$19,O15=$O$20,O15=$O$21,O15=$O$22,O15=$O$23,O15=$O$24,O15=$O$25,O15=$O$26,O15=$O$27,O15=$O$28,O15=$O$29,O15=$O$41,O15=$O$42,O15=$O$43,O15=$O$44,O15=$O$45,O15=$O$46,O15=$O$47,O15=$O$48,O15=$O$49,O15=$O$50,O15=$O$51,O15=$O$52,O15=$O$53,O15=$O$54,O15=$O$55,O15=$O$56,O15=$O$57,O15=$O$58,O15=$O$59,O15=$O$70,O15=$O$71,O15=$O$72,O15=$O$73,O15=$O$74,O15=$O$75,O15=$O$76,O15=$O$77,O15=$O$78,O15=$O$79,O15=$O$80,O15=$O$81,O15=$O$82,O15=$O$83,O15=$O$84,O15=$O$85,O15=$O$86,O15=$O$87,O15=$O$88,O15=$Z$11,O15=$Z$12,O15=$Z$13,O15=$Z$14,O15=$Z$15,O15=$Z$16,O15=$Z$17,O15=$Z$18,O15=$Z$19,O15=$Z$20,O15=$Z$21,O15=$Z$22,O15=$Z$23,O15=$Z$24,O15=$Z$25,O15=$Z$26,O15=$Z$27,O15=$Z$28,O15=$Z$29,O15=$Z$41,O15=$Z$42,O15=$Z$43,O15=$Z$44,O15=$Z$45,O15=$Z$46,O15=$Z$47,O15=$Z$48,O15=$Z$49,O15=$Z$50,O15=$Z$51,O15=$Z$52,O15=$Z$53,O15=$Z$54,O15=$Z$55,O15=$Z$56,O15=$Z$57,O15=$Z$58,O15=$Z$59,O15=$Z$70,O15=$Z$71,O15=$Z$72,O15=$Z$73,O15=$Z$74,O15=$Z$75,O15=$Z$76,O15=$Z$77,O15=$Z$78,O15=$Z$79,O15=$Z$80,O15=$Z$81,O15=$Z$82,O15=$Z$83,O15=$Z$84,O15=$Z$85,O15=$Z$86,O15=$Z$87,O15=$Z$88)),"Fehler",0)</f>
        <v>0</v>
      </c>
      <c r="W15" s="11"/>
      <c r="X15" s="12"/>
      <c r="Y15" s="6"/>
      <c r="Z15" s="15"/>
      <c r="AA15" s="16"/>
      <c r="AB15" s="16"/>
      <c r="AC15" s="15"/>
      <c r="AD15" s="16"/>
      <c r="AE15" s="16"/>
      <c r="AF15" s="16"/>
      <c r="AG15">
        <f>IF(AND(Z15&lt;&gt;"",OR(Z15=$Z$16,Z15=$Z$17,Z15=$Z$18,Z15=$Z$19,Z15=$Z$20,Z15=$Z$21,Z15=$Z$22,Z15=$Z$23,Z15=$Z$24,Z15=$Z$25,Z15=$Z$26,Z15=$Z$27,Z15=$Z$28,Z15=$Z$29,Z15=$Z$41,Z15=$Z$42,Z15=$Z$43,Z15=$Z$44,Z15=$Z$45,Z15=$Z$46,Z15=$Z$47,Z15=$Z$48,Z15=$Z$49,Z15=$Z$50,Z15=$Z$51,Z15=$Z$52,Z15=$Z$53,Z15=$Z$54,Z15=$Z$55,Z15=$Z$56,Z15=$Z$57,Z15=$Z$58,Z15=$Z$59,Z15=$Z$70,Z15=$Z$71,Z15=$Z$72,Z15=$Z$73,Z15=$Z$74,Z15=$Z$75,Z15=$Z$76,Z15=$Z$77,Z15=$Z$78,Z15=$Z$79,Z15=$Z$80,Z15=$Z$81,Z15=$Z$82,Z15=$Z$83,Z15=$Z$84,Z15=$Z$85,Z15=$Z$86,Z15=$Z$87,Z15=$Z$88)),"Fehler",0)</f>
        <v>0</v>
      </c>
      <c r="AH15" s="13"/>
    </row>
    <row r="16" spans="1:34" ht="15.75" x14ac:dyDescent="0.25">
      <c r="A16" s="11">
        <v>0.4375</v>
      </c>
      <c r="B16" s="12">
        <v>0.45833333333333331</v>
      </c>
      <c r="C16" s="6"/>
      <c r="D16" s="31"/>
      <c r="E16" s="16"/>
      <c r="F16" s="16"/>
      <c r="G16" s="15"/>
      <c r="H16" s="16"/>
      <c r="I16" s="16"/>
      <c r="J16" s="16"/>
      <c r="K16">
        <f>IF(AND(D16&lt;&gt;"",OR(D16=D17,D16=D18,D16=D19,D16=D20,D16=D21,D16=D22,D16=D23,D16=D24,D16=D25,D16=D26,D16=D27,D16=D28,D16=D29,D16=D41,D16=D42,D16=D43,D16=D44,D16=D45,D16=D46,D16=D47,D16=D48,D16=D49,D16=D50,D16=D51,D16=D52,D16=D53,D16=D54,D16=D55,D16=D56,D16=D57,D16=D58,D16=D59,D16=D70,D16=D71,D16=D72,D16=D73,D16=D74,D16=D75,D16=D76,D16=D77,D16=D78,D16=D79,D16=D80,D16=D81,D16=D82,D16=D83,D16=D84,D16=D85,D16=D86,D16=D87,D16=D88,D16=O11,D16=O12,D16=O13,D16=O14,D16=O15,D16=O16,D16=O17,D16=O18,D16=O19,D16=O20,D16=O21,D16=O22,D16=O23,D16=O24,D16=O25,D16=O26,D16=O27,D16=O28,D16=O29,D16=O41,D16=O42,D16=O43,D16=O44,D16=O45,D16=O46,D16=O47,D16=O48,D16=O49,D16=O50,D16=O51,D16=O52,D16=O53,D16=O54,D16=O55,D16=O56,D16=O57,D16=O58,D16=O59,D16=O70,D16=O71,D16=O72,D16=O73,D16=O74,D16=O75,D16=O76,D16=O77,D16=O78,D16=O79,D16=O80,D16=O81,D16=O82,D16=O83,D16=O84,D16=O85,D16=O86,D16=O87,D16=O88,D16=Z11,D16=Z12,D16=Z13,D16=Z14,D16=Z15,D16=Z16,D16=Z17,D16=Z18,D16=Z19,D16=Z20,D16=Z21,D16=Z22,D16=Z23,D16=Z24,D16=Z25,D16=Z26,D16=Z27,D16=Z28,D16=Z29,D16=Z41,D16=Z42,D16=Z43,D16=Z44,D16=Z45,D16=Z46,D16=Z47,D16=Z48,D16=Z49,D16=Z50,D16=Z51,D16=Z52,D16=Z53,D16=Z54,D16=Z55,D16=Z56,D16=Z57,D16=Z58,D16=Z59,D16=Z70,D16=Z71,D16=Z72,D16=Z73,D16=Z74,D16=Z75,D16=Z76,D16=Z77,D16=Z78,D16=Z79,D16=Z80,D16=Z81,D16=Z82,D16=Z83,D16=Z84,D16=Z85,D16=Z86,D16=Z87,D16=Z88)),"Fehler",0)</f>
        <v>0</v>
      </c>
      <c r="L16" s="11">
        <v>0.4375</v>
      </c>
      <c r="M16" s="12">
        <v>0.45833333333333331</v>
      </c>
      <c r="N16" s="6"/>
      <c r="O16" s="15" t="s">
        <v>95</v>
      </c>
      <c r="P16" s="16" t="s">
        <v>39</v>
      </c>
      <c r="Q16" s="16" t="s">
        <v>32</v>
      </c>
      <c r="R16" s="15"/>
      <c r="S16" s="16" t="s">
        <v>179</v>
      </c>
      <c r="T16" s="16"/>
      <c r="U16" s="16" t="s">
        <v>24</v>
      </c>
      <c r="V16">
        <f>IF(AND(O16&lt;&gt;"",OR(O16=$O$17,O16=$O$18,O16=$O$19,O16=$O$20,O16=$O$21,O16=$O$22,O16=$O$23,O16=$O$24,O16=$O$25,O16=$O$26,O16=$O$27,O16=$O$28,O16=$O$29,O16=$O$41,O16=$O$42,O16=$O$43,O16=$O$44,O16=$O$45,O16=$O$46,O16=$O$47,O16=$O$48,O16=$O$49,O16=$O$50,O16=$O$51,O16=$O$52,O16=$O$53,O16=$O$54,O16=$O$55,O16=$O$56,O16=$O$57,O16=$O$58,O16=$O$59,O16=$O$70,O16=$O$71,O16=$O$72,O16=$O$73,O16=$O$74,O16=$O$75,O16=$O$76,O16=$O$77,O16=$O$78,O16=$O$79,O16=$O$80,O16=$O$81,O16=$O$82,O16=$O$83,O16=$O$84,O16=$O$85,O16=$O$86,O16=$O$87,O16=$O$88,O16=$Z$11,O16=$Z$12,O16=$Z$13,O16=$Z$14,O16=$Z$15,O16=$Z$16,O16=$Z$17,O16=$Z$18,O16=$Z$19,O16=$Z$20,O16=$Z$21,O16=$Z$22,O16=$Z$23,O16=$Z$24,O16=$Z$25,O16=$Z$26,O16=$Z$27,O16=$Z$28,O16=$Z$29,O16=$Z$41,O16=$Z$42,O16=$Z$43,O16=$Z$44,O16=$Z$45,O16=$Z$46,O16=$Z$47,O16=$Z$48,O16=$Z$49,O16=$Z$50,O16=$Z$51,O16=$Z$52,O16=$Z$53,O16=$Z$54,O16=$Z$55,O16=$Z$56,O16=$Z$57,O16=$Z$58,O16=$Z$59,O16=$Z$70,O16=$Z$71,O16=$Z$72,O16=$Z$73,O16=$Z$74,O16=$Z$75,O16=$Z$76,O16=$Z$77,O16=$Z$78,O16=$Z$79,O16=$Z$80,O16=$Z$81,O16=$Z$82,O16=$Z$83,O16=$Z$84,O16=$Z$85,O16=$Z$86,O16=$Z$87,O16=$Z$88)),"Fehler",0)</f>
        <v>0</v>
      </c>
      <c r="W16" s="11">
        <v>0.4375</v>
      </c>
      <c r="X16" s="12">
        <v>0.45833333333333331</v>
      </c>
      <c r="Y16" s="6"/>
      <c r="Z16" s="15"/>
      <c r="AA16" s="16"/>
      <c r="AB16" s="16"/>
      <c r="AC16" s="15"/>
      <c r="AD16" s="16"/>
      <c r="AE16" s="16"/>
      <c r="AF16" s="16"/>
      <c r="AG16">
        <f>IF(AND(Z16&lt;&gt;"",OR(Z16=$Z$17,Z16=$Z$18,Z16=$Z$19,Z16=$Z$20,Z16=$Z$21,Z16=$Z$22,Z16=$Z$23,Z16=$Z$24,Z16=$Z$25,Z16=$Z$26,Z16=$Z$27,Z16=$Z$28,Z16=$Z$29,Z16=$Z$41,Z16=$Z$42,Z16=$Z$43,Z16=$Z$44,Z16=$Z$45,Z16=$Z$46,Z16=$Z$47,Z16=$Z$48,Z16=$Z$49,Z16=$Z$50,Z16=$Z$51,Z16=$Z$52,Z16=$Z$53,Z16=$Z$54,Z16=$Z$55,Z16=$Z$56,Z16=$Z$57,Z16=$Z$58,Z16=$Z$59,Z16=$Z$70,Z16=$Z$71,Z16=$Z$72,Z16=$Z$73,Z16=$Z$74,Z16=$Z$75,Z16=$Z$76,Z16=$Z$77,Z16=$Z$78,Z16=$Z$79,Z16=$Z$80,Z16=$Z$81,Z16=$Z$82,Z16=$Z$83,Z16=$Z$84,Z16=$Z$85,Z16=$Z$86,Z16=$Z$87,Z16=$Z$88)),"Fehler",0)</f>
        <v>0</v>
      </c>
      <c r="AH16" s="13"/>
    </row>
    <row r="17" spans="1:34" ht="15.75" x14ac:dyDescent="0.25">
      <c r="A17" s="11">
        <v>0.45833333333333331</v>
      </c>
      <c r="B17" s="12">
        <v>0.47916666666666669</v>
      </c>
      <c r="C17" s="6"/>
      <c r="D17" s="15"/>
      <c r="E17" s="16"/>
      <c r="F17" s="16"/>
      <c r="G17" s="15"/>
      <c r="H17" s="16"/>
      <c r="I17" s="16"/>
      <c r="J17" s="16"/>
      <c r="K17">
        <f>IF(AND(D17&lt;&gt;"",OR(D17=D18,D17=D19,D17=D20,D17=D21,D17=D22,D17=D23,D17=D24,D17=D25,D17=D26,D17=D27,D17=D28,D17=D29,D17=D41,D17=D42,D17=D43,D17=D44,D17=D45,D17=D46,D17=D47,D17=D48,D17=D49,D17=D50,D17=D51,D17=D52,D17=D53,D17=D54,D17=D55,D17=D56,D17=D57,D17=D58,D17=D59,D17=D70,D17=D71,D17=D72,D17=D73,D17=D74,D17=D75,D17=D76,D17=D77,D17=D78,D17=D79,D17=D80,D17=D81,D17=D82,D17=D83,D17=D84,D17=D85,D17=D86,D17=D87,D17=D88,D17=O11,D17=O12,D17=O13,D17=O14,D17=O15,D17=O16,D17=O17,D17=O18,D17=O19,D17=O20,D17=O21,D17=O22,D17=O23,D17=O24,D17=O25,D17=O26,D17=O27,D17=O28,D17=O29,D17=O41,D17=O42,D17=O43,D17=O44,D17=O45,D17=O46,D17=O47,D17=O48,D17=O49,D17=O50,D17=O51,D17=O52,D17=O53,D17=O54,D17=O55,D17=O56,D17=O57,D17=O58,D17=O59,D17=O70,D17=O71,D17=O72,D17=O73,D17=O74,D17=O75,D17=O76,D17=O77,D17=O78,D17=O79,D17=O80,D17=O81,D17=O82,D17=O83,D17=O84,D17=O85,D17=O86,D17=O87,D17=O88,D17=Z11,D17=Z12,D17=Z13,D17=Z14,D17=Z15,D17=Z16,D17=Z17,D17=Z18,D17=Z19,D17=Z20,D17=Z21,D17=Z22,D17=Z23,D17=Z24,D17=Z25,D17=Z26,D17=Z27,D17=Z28,D17=Z29,D17=Z41,D17=Z42,D17=Z43,D17=Z44,D17=Z45,D17=Z46,D17=Z47,D17=Z48,D17=Z49,D17=Z50,D17=Z51,D17=Z52,D17=Z53,D17=Z54,D17=Z55,D17=Z56,D17=Z57,D17=Z58,D17=Z59,D17=Z70,D17=Z71,D17=Z72,D17=Z73,D17=Z74,D17=Z75,D17=Z76,D17=Z77,D17=Z78,D17=Z79,D17=Z80,D17=Z81,D17=Z82,D17=Z83,D17=Z84,D17=Z85,D17=Z86,D17=Z87,D17=Z88)),"Fehler",0)</f>
        <v>0</v>
      </c>
      <c r="L17" s="11">
        <v>0.45833333333333331</v>
      </c>
      <c r="M17" s="12">
        <v>0.47916666666666669</v>
      </c>
      <c r="N17" s="6"/>
      <c r="O17" s="15"/>
      <c r="P17" s="10"/>
      <c r="Q17" s="10"/>
      <c r="R17" s="10"/>
      <c r="S17" s="10"/>
      <c r="T17" s="10"/>
      <c r="U17" s="16"/>
      <c r="V17">
        <f>IF(AND(O17&lt;&gt;"",OR(O17=$O$18,O17=$O$19,O17=$O$20,O17=$O$21,O17=$O$22,O17=$O$23,O17=$O$24,O17=$O$25,O17=$O$26,O17=$O$27,O17=$O$28,O17=$O$29,O17=$O$41,O17=$O$42,O17=$O$43,O17=$O$44,O17=$O$45,O17=$O$46,O17=$O$47,O17=$O$48,O17=$O$49,O17=$O$50,O17=$O$51,O17=$O$52,O17=$O$53,O17=$O$54,O17=$O$55,O17=$O$56,O17=$O$57,O17=$O$58,O17=$O$59,O17=$O$70,O17=$O$71,O17=$O$72,O17=$O$73,O17=$O$74,O17=$O$75,O17=$O$76,O17=$O$77,O17=$O$78,O17=$O$79,O17=$O$80,O17=$O$81,O17=$O$82,O17=$O$83,O17=$O$84,O17=$O$85,O17=$O$86,O17=$O$87,O17=$O$88,O17=$Z$11,O17=$Z$12,O17=$Z$13,O17=$Z$14,O17=$Z$15,O17=$Z$16,O17=$Z$17,O17=$Z$18,O17=$Z$19,O17=$Z$20,O17=$Z$21,O17=$Z$22,O17=$Z$23,O17=$Z$24,O17=$Z$25,O17=$Z$26,O17=$Z$27,O17=$Z$28,O17=$Z$29,O17=$Z$41,O17=$Z$42,O17=$Z$43,O17=$Z$44,O17=$Z$45,O17=$Z$46,O17=$Z$47,O17=$Z$48,O17=$Z$49,O17=$Z$50,O17=$Z$51,O17=$Z$52,O17=$Z$53,O17=$Z$54,O17=$Z$55,O17=$Z$56,O17=$Z$57,O17=$Z$58,O17=$Z$59,O17=$Z$70,O17=$Z$71,O17=$Z$72,O17=$Z$73,O17=$Z$74,O17=$Z$75,O17=$Z$76,O17=$Z$77,O17=$Z$78,O17=$Z$79,O17=$Z$80,O17=$Z$81,O17=$Z$82,O17=$Z$83,O17=$Z$84,O17=$Z$85,O17=$Z$86,O17=$Z$87,O17=$Z$88)),"Fehler",0)</f>
        <v>0</v>
      </c>
      <c r="W17" s="11">
        <v>0.45833333333333331</v>
      </c>
      <c r="X17" s="12">
        <v>0.47916666666666669</v>
      </c>
      <c r="Y17" s="6"/>
      <c r="Z17" s="15"/>
      <c r="AA17" s="16"/>
      <c r="AB17" s="16"/>
      <c r="AC17" s="15"/>
      <c r="AD17" s="16"/>
      <c r="AE17" s="16"/>
      <c r="AF17" s="16"/>
      <c r="AG17">
        <f>IF(AND(Z17&lt;&gt;"",OR(Z17=$Z$18,Z17=$Z$19,Z17=$Z$20,Z17=$Z$21,Z17=$Z$22,Z17=$Z$23,Z17=$Z$24,Z17=$Z$25,Z17=$Z$26,Z17=$Z$27,Z17=$Z$28,Z17=$Z$29,Z17=$Z$41,Z17=$Z$42,Z17=$Z$43,Z17=$Z$44,Z17=$Z$45,Z17=$Z$46,Z17=$Z$47,Z17=$Z$48,Z17=$Z$49,Z17=$Z$50,Z17=$Z$51,Z17=$Z$52,Z17=$Z$53,Z17=$Z$54,Z17=$Z$55,Z17=$Z$56,Z17=$Z$57,Z17=$Z$58,Z17=$Z$59,Z17=$Z$70,Z17=$Z$71,Z17=$Z$72,Z17=$Z$73,Z17=$Z$74,Z17=$Z$75,Z17=$Z$76,Z17=$Z$77,Z17=$Z$78,Z17=$Z$79,Z17=$Z$80,Z17=$Z$81,Z17=$Z$82,Z17=$Z$83,Z17=$Z$84,Z17=$Z$85,Z17=$Z$86,Z17=$Z$87,Z17=$Z$88)),"Fehler",0)</f>
        <v>0</v>
      </c>
      <c r="AH17" s="13"/>
    </row>
    <row r="18" spans="1:34" ht="15.75" x14ac:dyDescent="0.25">
      <c r="A18" s="11">
        <v>0.47916666666666669</v>
      </c>
      <c r="B18" s="12">
        <v>0.5</v>
      </c>
      <c r="C18" s="6"/>
      <c r="D18" s="15"/>
      <c r="E18" s="16"/>
      <c r="F18" s="16"/>
      <c r="G18" s="15"/>
      <c r="H18" s="16"/>
      <c r="I18" s="16"/>
      <c r="J18" s="16"/>
      <c r="K18">
        <f>IF(AND(D18&lt;&gt;"",OR(D18=D19,D18=D20,D18=D21,D18=D22,D18=D23,D18=D24,D18=D25,D18=D26,D18=D27,D18=D28,D18=D29,D18=D41,D18=D42,D18=D43,D18=D44,D18=D45,D18=D46,D18=D47,D18=D48,D18=D49,D18=D50,D18=D51,D18=D52,D18=D53,D18=D54,D18=D55,D18=D56,D18=D57,D18=D58,D18=D59,D18=D70,D18=D71,D18=D72,D18=D73,D18=D74,D18=D75,D18=D76,D18=D77,D18=D78,D18=D79,D18=D80,D18=D81,D18=D82,D18=D83,D18=D84,D18=D85,D18=D86,D18=D87,D18=D88,D18=O11,D18=O12,D18=O13,D18=O14,D18=O15,D18=O16,D18=O17,D18=O18,D18=O19,D18=O20,D18=O21,D18=O22,D18=O23,D18=O24,D18=O25,D18=O26,D18=O27,D18=O28,D18=O29,D18=O41,D18=O42,D18=O43,D18=O44,D18=O45,D18=O46,D18=O47,D18=O48,D18=O49,D18=O50,D18=O51,D18=O52,D18=O53,D18=O54,D18=O55,D18=O56,D18=O57,D18=O58,D18=O59,D18=O70,D18=O71,D18=O72,D18=O73,D18=O74,D18=O75,D18=O76,D18=O77,D18=O78,D18=O79,D18=O80,D18=O81,D18=O82,D18=O83,D18=O84,D18=O85,D18=O86,D18=O87,D18=O88,D18=Z11,D18=Z12,D18=Z13,D18=Z14,D18=Z15,D18=Z16,D18=Z17,D18=Z18,D18=Z19,D18=Z20,D18=Z21,D18=Z22,D18=Z23,D18=Z24,D18=Z25,D18=Z26,D18=Z27,D18=Z28,D18=Z29,D18=Z41,D18=Z42,D18=Z43,D18=Z44,D18=Z45,D18=Z46,D18=Z47,D18=Z48,D18=Z49,D18=Z50,D18=Z51,D18=Z52,D18=Z53,D18=Z54,D18=Z55,D18=Z56,D18=Z57,D18=Z58,D18=Z59,D18=Z70,D18=Z71,D18=Z72,D18=Z73,D18=Z74,D18=Z75,D18=Z76,D18=Z77,D18=Z78,D18=Z79,D18=Z80,D18=Z81,D18=Z82,D18=Z83,D18=Z84,D18=Z85,D18=Z86,D18=Z87,D18=Z88)),"Fehler",0)</f>
        <v>0</v>
      </c>
      <c r="L18" s="11">
        <v>0.47916666666666669</v>
      </c>
      <c r="M18" s="12">
        <v>0.5</v>
      </c>
      <c r="N18" s="6"/>
      <c r="O18" s="15"/>
      <c r="P18" s="16"/>
      <c r="Q18" s="16"/>
      <c r="R18" s="15"/>
      <c r="S18" s="16"/>
      <c r="T18" s="16"/>
      <c r="U18" s="16"/>
      <c r="V18">
        <f>IF(AND(O18&lt;&gt;"",OR(O18=$O$19,O18=$O$20,O18=$O$21,O18=$O$22,O18=$O$23,O18=$O$24,O18=$O$25,O18=$O$26,O18=$O$27,O18=$O$28,O18=$O$29,O18=$O$41,O18=$O$42,O18=$O$43,O18=$O$44,O18=$O$45,O18=$O$46,O18=$O$47,O18=$O$48,O18=$O$49,O18=$O$50,O18=$O$51,O18=$O$52,O18=$O$53,O18=$O$54,O18=$O$55,O18=$O$56,O18=$O$57,O18=$O$58,O18=$O$59,O18=$O$70,O18=$O$71,O18=$O$72,O18=$O$73,O18=$O$74,O18=$O$75,O18=$O$76,O18=$O$77,O18=$O$78,O18=$O$79,O18=$O$80,O18=$O$81,O18=$O$82,O18=$O$83,O18=$O$84,O18=$O$85,O18=$O$86,O18=$O$87,O18=$O$88,O18=$Z$11,O18=$Z$12,O18=$Z$13,O18=$Z$14,O18=$Z$15,O18=$Z$16,O18=$Z$17,O18=$Z$18,O18=$Z$19,O18=$Z$20,O18=$Z$21,O18=$Z$22,O18=$Z$23,O18=$Z$24,O18=$Z$25,O18=$Z$26,O18=$Z$27,O18=$Z$28,O18=$Z$29,O18=$Z$41,O18=$Z$42,O18=$Z$43,O18=$Z$44,O18=$Z$45,O18=$Z$46,O18=$Z$47,O18=$Z$48,O18=$Z$49,O18=$Z$50,O18=$Z$51,O18=$Z$52,O18=$Z$53,O18=$Z$54,O18=$Z$55,O18=$Z$56,O18=$Z$57,O18=$Z$58,O18=$Z$59,O18=$Z$70,O18=$Z$71,O18=$Z$72,O18=$Z$73,O18=$Z$74,O18=$Z$75,O18=$Z$76,O18=$Z$77,O18=$Z$78,O18=$Z$79,O18=$Z$80,O18=$Z$81,O18=$Z$82,O18=$Z$83,O18=$Z$84,O18=$Z$85,O18=$Z$86,O18=$Z$87,O18=$Z$88)),"Fehler",0)</f>
        <v>0</v>
      </c>
      <c r="W18" s="11">
        <v>0.47916666666666669</v>
      </c>
      <c r="X18" s="12">
        <v>0.5</v>
      </c>
      <c r="Y18" s="6"/>
      <c r="Z18" s="15"/>
      <c r="AA18" s="16"/>
      <c r="AB18" s="16"/>
      <c r="AC18" s="15"/>
      <c r="AD18" s="16"/>
      <c r="AE18" s="16"/>
      <c r="AF18" s="16"/>
      <c r="AG18">
        <f>IF(AND(Z18&lt;&gt;"",OR(Z18=$Z$19,Z18=$Z$20,Z18=$Z$21,Z18=$Z$22,Z18=$Z$23,Z18=$Z$24,Z18=$Z$25,Z18=$Z$26,Z18=$Z$27,Z18=$Z$28,Z18=$Z$29,Z18=$Z$41,Z18=$Z$42,Z18=$Z$43,Z18=$Z$44,Z18=$Z$45,Z18=$Z$46,Z18=$Z$47,Z18=$Z$48,Z18=$Z$49,Z18=$Z$50,Z18=$Z$51,Z18=$Z$52,Z18=$Z$53,Z18=$Z$54,Z18=$Z$55,Z18=$Z$56,Z18=$Z$57,Z18=$Z$58,Z18=$Z$59,Z18=$Z$70,Z18=$Z$71,Z18=$Z$72,Z18=$Z$73,Z18=$Z$74,Z18=$Z$75,Z18=$Z$76,Z18=$Z$77,Z18=$Z$78,Z18=$Z$79,Z18=$Z$80,Z18=$Z$81,Z18=$Z$82,Z18=$Z$83,Z18=$Z$84,Z18=$Z$85,Z18=$Z$86,Z18=$Z$87,Z18=$Z$88)),"Fehler",0)</f>
        <v>0</v>
      </c>
      <c r="AH18" s="13"/>
    </row>
    <row r="19" spans="1:34" ht="15.75" x14ac:dyDescent="0.25">
      <c r="A19" s="11">
        <v>0.5</v>
      </c>
      <c r="B19" s="12">
        <v>0.52083333333333337</v>
      </c>
      <c r="C19" s="6"/>
      <c r="D19" s="15"/>
      <c r="E19" s="16"/>
      <c r="F19" s="16"/>
      <c r="G19" s="15"/>
      <c r="H19" s="16"/>
      <c r="I19" s="16"/>
      <c r="J19" s="16"/>
      <c r="K19">
        <f>IF(AND(D19&lt;&gt;"",OR(D19=D20,D19=D21,D19=D22,D19=D23,D19=D24,D19=D25,D19=D26,D19=D27,D19=D28,D19=D29,D19=D41,D19=D42,D19=D43,D19=D44,D19=D45,D19=D46,D19=D47,D19=D48,D19=D49,D19=D50,D19=D51,D19=D52,D19=D53,D19=D54,D19=D55,D19=D56,D19=D57,D19=D58,D19=D59,D19=D70,D19=D71,D19=D72,D19=D73,D19=D74,D19=D75,D19=D76,D19=D77,D19=D78,D19=D79,D19=D80,D19=D81,D19=D82,D19=D83,D19=D84,D19=D85,D19=D86,D19=D87,D19=D88,D19=O11,D19=O12,D19=O13,D19=O14,D19=O15,D19=O16,D19=O17,D19=O18,D19=O19,D19=O20,D19=O21,D19=O22,D19=O23,D19=O24,D19=O25,D19=O26,D19=O27,D19=O28,D19=O29,D19=O41,D19=O42,D19=O43,D19=O44,D19=O45,D19=O46,D19=O47,D19=O48,D19=O49,D19=O50,D19=O51,D19=O52,D19=O53,D19=O54,D19=O55,D19=O56,D19=O57,D19=O58,D19=O59,D19=O70,D19=O71,D19=O72,D19=O73,D19=O74,D19=O75,D19=O76,D19=O77,D19=O78,D19=O79,D19=O80,D19=O81,D19=O82,D19=O83,D19=O84,D19=O85,D19=O86,D19=O87,D19=O88,D19=Z11,D19=Z12,D19=Z13,D19=Z14,D19=Z15,D19=Z16,D19=Z17,D19=Z18,D19=Z19,D19=Z20,D19=Z21,D19=Z22,D19=Z23,D19=Z24,D19=Z25,D19=Z26,D19=Z27,D19=Z28,D19=Z29,D19=Z41,D19=Z42,D19=Z43,D19=Z44,D19=Z45,D19=Z46,D19=Z47,D19=Z48,D19=Z49,D19=Z50,D19=Z51,D19=Z52,D19=Z53,D19=Z54,D19=Z55,D19=Z56,D19=Z57,D19=Z58,D19=Z59,D19=Z70,D19=Z71,D19=Z72,D19=Z73,D19=Z74,D19=Z75,D19=Z76,D19=Z77,D19=Z78,D19=Z79,D19=Z80,D19=Z81,D19=Z82,D19=Z83,D19=Z84,D19=Z85,D19=Z86,D19=Z87,D19=Z88)),"Fehler",0)</f>
        <v>0</v>
      </c>
      <c r="L19" s="11">
        <v>0.5</v>
      </c>
      <c r="M19" s="12">
        <v>0.52083333333333337</v>
      </c>
      <c r="N19" s="6"/>
      <c r="O19" s="15"/>
      <c r="P19" s="16"/>
      <c r="Q19" s="16"/>
      <c r="R19" s="15"/>
      <c r="S19" s="16"/>
      <c r="T19" s="16"/>
      <c r="U19" s="16"/>
      <c r="V19">
        <f>IF(AND(O19&lt;&gt;"",OR(O19=$O$20,O19=$O$21,O19=$O$22,O19=$O$23,O19=$O$24,O19=$O$25,O19=$O$26,O19=$O$27,O19=$O$28,O19=$O$29,O19=$O$41,O19=$O$42,O19=$O$43,O19=$O$44,O19=$O$45,O19=$O$46,O19=$O$47,O19=$O$48,O19=$O$49,O19=$O$50,O19=$O$51,O19=$O$52,O19=$O$53,O19=$O$54,O19=$O$55,O19=$O$56,O19=$O$57,O19=$O$58,O19=$O$59,O19=$O$70,O19=$O$71,O19=$O$72,O19=$O$73,O19=$O$74,O19=$O$75,O19=$O$76,O19=$O$77,O19=$O$78,O19=$O$79,O19=$O$80,O19=$O$81,O19=$O$82,O19=$O$83,O19=$O$84,O19=$O$85,O19=$O$86,O19=$O$87,O19=$O$88,O19=$Z$11,O19=$Z$12,O19=$Z$13,O19=$Z$14,O19=$Z$15,O19=$Z$16,O19=$Z$17,O19=$Z$18,O19=$Z$19,O19=$Z$20,O19=$Z$21,O19=$Z$22,O19=$Z$23,O19=$Z$24,O19=$Z$25,O19=$Z$26,O19=$Z$27,O19=$Z$28,O19=$Z$29,O19=$Z$41,O19=$Z$42,O19=$Z$43,O19=$Z$44,O19=$Z$45,O19=$Z$46,O19=$Z$47,O19=$Z$48,O19=$Z$49,O19=$Z$50,O19=$Z$51,O19=$Z$52,O19=$Z$53,O19=$Z$54,O19=$Z$55,O19=$Z$56,O19=$Z$57,O19=$Z$58,O19=$Z$59,O19=$Z$70,O19=$Z$71,O19=$Z$72,O19=$Z$73,O19=$Z$74,O19=$Z$75,O19=$Z$76,O19=$Z$77,O19=$Z$78,O19=$Z$79,O19=$Z$80,O19=$Z$81,O19=$Z$82,O19=$Z$83,O19=$Z$84,O19=$Z$85,O19=$Z$86,O19=$Z$87,O19=$Z$88)),"Fehler",0)</f>
        <v>0</v>
      </c>
      <c r="W19" s="11">
        <v>0.5</v>
      </c>
      <c r="X19" s="12">
        <v>0.52083333333333337</v>
      </c>
      <c r="Y19" s="6"/>
      <c r="Z19" s="15"/>
      <c r="AA19" s="16"/>
      <c r="AB19" s="16"/>
      <c r="AC19" s="15"/>
      <c r="AD19" s="16"/>
      <c r="AE19" s="16"/>
      <c r="AF19" s="16"/>
      <c r="AG19">
        <f>IF(AND(Z19&lt;&gt;"",OR(Z19=$Z$20,Z19=$Z$21,Z19=$Z$22,Z19=$Z$23,Z19=$Z$24,Z19=$Z$25,Z19=$Z$26,Z19=$Z$27,Z19=$Z$28,Z19=$Z$29,Z19=$Z$41,Z19=$Z$42,Z19=$Z$43,Z19=$Z$44,Z19=$Z$45,Z19=$Z$46,Z19=$Z$47,Z19=$Z$48,Z19=$Z$49,Z19=$Z$50,Z19=$Z$51,Z19=$Z$52,Z19=$Z$53,Z19=$Z$54,Z19=$Z$55,Z19=$Z$56,Z19=$Z$57,Z19=$Z$58,Z19=$Z$59,Z19=$Z$70,Z19=$Z$71,Z19=$Z$72,Z19=$Z$73,Z19=$Z$74,Z19=$Z$75,Z19=$Z$76,Z19=$Z$77,Z19=$Z$78,Z19=$Z$79,Z19=$Z$80,Z19=$Z$81,Z19=$Z$82,Z19=$Z$83,Z19=$Z$84,Z19=$Z$85,Z19=$Z$86,Z19=$Z$87,Z19=$Z$88)),"Fehler",0)</f>
        <v>0</v>
      </c>
      <c r="AH19" s="13"/>
    </row>
    <row r="20" spans="1:34" ht="15.75" x14ac:dyDescent="0.25">
      <c r="A20" s="11">
        <v>0.52083333333333337</v>
      </c>
      <c r="B20" s="12">
        <v>0.54166666666666663</v>
      </c>
      <c r="C20" s="6"/>
      <c r="D20" s="15"/>
      <c r="E20" s="16"/>
      <c r="F20" s="16"/>
      <c r="G20" s="15"/>
      <c r="H20" s="16"/>
      <c r="I20" s="16"/>
      <c r="J20" s="16"/>
      <c r="K20">
        <f>IF(AND(D20&lt;&gt;"",OR(D20=D21,D20=D22,D20=D23,D20=D24,D20=D25,D20=D26,D20=D27,D20=D28,D20=D29,D20=D41,D20=D42,D20=D43,D20=D44,D20=D45,D20=D46,D20=D47,D20=D48,D20=D49,D20=D50,D20=D51,D20=D52,D20=D53,D20=D54,D20=D55,D20=D56,D20=D57,D20=D58,D20=D59,D20=D70,D20=D71,D20=D72,D20=D73,D20=D74,D20=D75,D20=D76,D20=D77,D20=D78,D20=D79,D20=D80,D20=D81,D20=D82,D20=D83,D20=D84,D20=D85,D20=D86,D20=D87,D20=D88,D20=O11,D20=O12,D20=O13,D20=O14,D20=O15,D20=O16,D20=O17,D20=O18,D20=O19,D20=O20,D20=O21,D20=O22,D20=O23,D20=O24,D20=O25,D20=O26,D20=O27,D20=O28,D20=O29,D20=O41,D20=O42,D20=O43,D20=O44,D20=O45,D20=O46,D20=O47,D20=O48,D20=O49,D20=O50,D20=O51,D20=O52,D20=O53,D20=O54,D20=O55,D20=O56,D20=O57,D20=O58,D20=O59,D20=O70,D20=O71,D20=O72,D20=O73,D20=O74,D20=O75,D20=O76,D20=O77,D20=O78,D20=O79,D20=O80,D20=O81,D20=O82,D20=O83,D20=O84,D20=O85,D20=O86,D20=O87,D20=O88,D20=Z11,D20=Z12,D20=Z13,D20=Z14,D20=Z15,D20=Z16,D20=Z17,D20=Z18,D20=Z19,D20=Z20,D20=Z21,D20=Z22,D20=Z23,D20=Z24,D20=Z25,D20=Z26,D20=Z27,D20=Z28,D20=Z29,D20=Z41,D20=Z42,D20=Z43,D20=Z44,D20=Z45,D20=Z46,D20=Z47,D20=Z48,D20=Z49,D20=Z50,D20=Z51,D20=Z52,D20=Z53,D20=Z54,D20=Z55,D20=Z56,D20=Z57,D20=Z58,D20=Z59,D20=Z70,D20=Z71,D20=Z72,D20=Z73,D20=Z74,D20=Z75,D20=Z76,D20=Z77,D20=Z78,D20=Z79,D20=Z80,D20=Z81,D20=Z82,D20=Z83,D20=Z84,D20=Z85,D20=Z86,D20=Z87,D20=Z88)),"Fehler",0)</f>
        <v>0</v>
      </c>
      <c r="L20" s="11">
        <v>0.52083333333333337</v>
      </c>
      <c r="M20" s="12">
        <v>0.54166666666666663</v>
      </c>
      <c r="N20" s="6"/>
      <c r="O20" s="15"/>
      <c r="P20" s="16"/>
      <c r="Q20" s="16"/>
      <c r="R20" s="15"/>
      <c r="S20" s="16"/>
      <c r="T20" s="16"/>
      <c r="U20" s="16"/>
      <c r="V20">
        <f>IF(AND(O20&lt;&gt;"",OR(O20=$O$21,O20=$O$22,O20=$O$23,O20=$O$24,O20=$O$25,O20=$O$26,O20=$O$27,O20=$O$28,O20=$O$29,O20=$O$41,O20=$O$42,O20=$O$43,O20=$O$44,O20=$O$45,O20=$O$46,O20=$O$47,O20=$O$48,O20=$O$49,O20=$O$50,O20=$O$51,O20=$O$52,O20=$O$53,O20=$O$54,O20=$O$55,O20=$O$56,O20=$O$57,O20=$O$58,O20=$O$59,O20=$O$70,O20=$O$71,O20=$O$72,O20=$O$73,O20=$O$74,O20=$O$75,O20=$O$76,O20=$O$77,O20=$O$78,O20=$O$79,O20=$O$80,O20=$O$81,O20=$O$82,O20=$O$83,O20=$O$84,O20=$O$85,O20=$O$86,O20=$O$87,O20=$O$88,O20=$Z$11,O20=$Z$12,O20=$Z$13,O20=$Z$14,O20=$Z$15,O20=$Z$16,O20=$Z$17,O20=$Z$18,O20=$Z$19,O20=$Z$20,O20=$Z$21,O20=$Z$22,O20=$Z$23,O20=$Z$24,O20=$Z$25,O20=$Z$26,O20=$Z$27,O20=$Z$28,O20=$Z$29,O20=$Z$41,O20=$Z$42,O20=$Z$43,O20=$Z$44,O20=$Z$45,O20=$Z$46,O20=$Z$47,O20=$Z$48,O20=$Z$49,O20=$Z$50,O20=$Z$51,O20=$Z$52,O20=$Z$53,O20=$Z$54,O20=$Z$55,O20=$Z$56,O20=$Z$57,O20=$Z$58,O20=$Z$59,O20=$Z$70,O20=$Z$71,O20=$Z$72,O20=$Z$73,O20=$Z$74,O20=$Z$75,O20=$Z$76,O20=$Z$77,O20=$Z$78,O20=$Z$79,O20=$Z$80,O20=$Z$81,O20=$Z$82,O20=$Z$83,O20=$Z$84,O20=$Z$85,O20=$Z$86,O20=$Z$87,O20=$Z$88)),"Fehler",0)</f>
        <v>0</v>
      </c>
      <c r="W20" s="11"/>
      <c r="X20" s="12"/>
      <c r="Y20" s="6"/>
      <c r="Z20" s="15"/>
      <c r="AA20" s="16"/>
      <c r="AB20" s="16"/>
      <c r="AC20" s="15"/>
      <c r="AD20" s="16"/>
      <c r="AE20" s="16"/>
      <c r="AF20" s="16"/>
      <c r="AG20">
        <f>IF(AND(Z20&lt;&gt;"",OR(Z20=$Z$21,Z20=$Z$22,Z20=$Z$23,Z20=$Z$24,Z20=$Z$25,Z20=$Z$26,Z20=$Z$27,Z20=$Z$28,Z20=$Z$29,Z20=$Z$41,Z20=$Z$42,Z20=$Z$43,Z20=$Z$44,Z20=$Z$45,Z20=$Z$46,Z20=$Z$47,Z20=$Z$48,Z20=$Z$49,Z20=$Z$50,Z20=$Z$51,Z20=$Z$52,Z20=$Z$53,Z20=$Z$54,Z20=$Z$55,Z20=$Z$56,Z20=$Z$57,Z20=$Z$58,Z20=$Z$59,Z20=$Z$70,Z20=$Z$71,Z20=$Z$72,Z20=$Z$73,Z20=$Z$74,Z20=$Z$75,Z20=$Z$76,Z20=$Z$77,Z20=$Z$78,Z20=$Z$79,Z20=$Z$80,Z20=$Z$81,Z20=$Z$82,Z20=$Z$83,Z20=$Z$84,Z20=$Z$85,Z20=$Z$86,Z20=$Z$87,Z20=$Z$88)),"Fehler",0)</f>
        <v>0</v>
      </c>
      <c r="AH20" s="13"/>
    </row>
    <row r="21" spans="1:34" ht="15.75" x14ac:dyDescent="0.25">
      <c r="A21" s="11">
        <v>0.54166666666666663</v>
      </c>
      <c r="B21" s="12">
        <v>0.5625</v>
      </c>
      <c r="C21" s="6"/>
      <c r="D21" s="15"/>
      <c r="E21" s="16"/>
      <c r="F21" s="16"/>
      <c r="G21" s="15"/>
      <c r="H21" s="16"/>
      <c r="I21" s="15"/>
      <c r="J21" s="29"/>
      <c r="K21">
        <f>IF(AND(D21&lt;&gt;"",OR(D21=D22,D21=D23,D21=D24,D21=D25,D21=D26,D21=D27,D21=D28,D21=D29,D21=D41,D21=D42,D21=D43,D21=D44,D21=D45,D21=D46,D21=D47,D21=D48,D21=D49,D21=D50,D21=D51,D21=D52,D21=D53,D21=D54,D21=D55,D21=D56,D21=D57,D21=D58,D21=D59,D21=D70,D21=D71,D21=D72,D21=D73,D21=D74,D21=D75,D21=D76,D21=D77,D21=D78,D21=D79,D21=D80,D21=D81,D21=D82,D21=D83,D21=D84,D21=D85,D21=D86,D21=D87,D21=D88,D21=O11,D21=O12,D21=O13,D21=O14,D21=O15,D21=O16,D21=O17,D21=O18,D21=O19,D21=O20,D21=O21,D21=O22,D21=O23,D21=O24,D21=O25,D21=O26,D21=O27,D21=O28,D21=O29,D21=O41,D21=O42,D21=O43,D21=O44,D21=O45,D21=O46,D21=O47,D21=O48,D21=O49,D21=O50,D21=O51,D21=O52,D21=O53,D21=O54,D21=O55,D21=O56,D21=O57,D21=O58,D21=O59,D21=O70,D21=O71,D21=O72,D21=O73,D21=O74,D21=O75,D21=O76,D21=O77,D21=O78,D21=O79,D21=O80,D21=O81,D21=O82,D21=O83,D21=O84,D21=O85,D21=O86,D21=O87,D21=O88,D21=Z11,D21=Z12,D21=Z13,D21=Z14,D21=Z15,D21=Z16,D21=Z17,D21=Z18,D21=Z19,D21=Z20,D21=Z21,D21=Z22,D21=Z23,D21=Z24,D21=Z25,D21=Z26,D21=Z27,D21=Z28,D21=Z29,D21=Z41,D21=Z42,D21=Z43,D21=Z44,D21=Z45,D21=Z46,D21=Z47,D21=Z48,D21=Z49,D21=Z50,D21=Z51,D21=Z52,D21=Z53,D21=Z54,D21=Z55,D21=Z56,D21=Z57,D21=Z58,D21=Z59,D21=Z70,D21=Z71,D21=Z72,D21=Z73,D21=Z74,D21=Z75,D21=Z76,D21=Z77,D21=Z78,D21=Z79,D21=Z80,D21=Z81,D21=Z82,D21=Z83,D21=Z84,D21=Z85,D21=Z86,D21=Z87,D21=Z88)),"Fehler",0)</f>
        <v>0</v>
      </c>
      <c r="L21" s="11">
        <v>0.54166666666666663</v>
      </c>
      <c r="M21" s="12">
        <v>0.5625</v>
      </c>
      <c r="N21" s="6"/>
      <c r="O21" s="15"/>
      <c r="P21" s="16"/>
      <c r="Q21" s="16"/>
      <c r="R21" s="15"/>
      <c r="S21" s="16"/>
      <c r="T21" s="16"/>
      <c r="U21" s="16"/>
      <c r="V21">
        <f>IF(AND(O21&lt;&gt;"",OR(O21=$O$22,O21=$O$23,O21=$O$24,O21=$O$25,O21=$O$26,O21=$O$27,O21=$O$28,O21=$O$29,O21=$O$41,O21=$O$42,O21=$O$43,O21=$O$44,O21=$O$45,O21=$O$46,O21=$O$47,O21=$O$48,O21=$O$49,O21=$O$50,O21=$O$51,O21=$O$52,O21=$O$53,O21=$O$54,O21=$O$55,O21=$O$56,O21=$O$57,O21=$O$58,O21=$O$59,O21=$O$70,O21=$O$71,O21=$O$72,O21=$O$73,O21=$O$74,O21=$O$75,O21=$O$76,O21=$O$77,O21=$O$78,O21=$O$79,O21=$O$80,O21=$O$81,O21=$O$82,O21=$O$83,O21=$O$84,O21=$O$85,O21=$O$86,O21=$O$87,O21=$O$88,O21=$Z$11,O21=$Z$12,O21=$Z$13,O21=$Z$14,O21=$Z$15,O21=$Z$16,O21=$Z$17,O21=$Z$18,O21=$Z$19,O21=$Z$20,O21=$Z$21,O21=$Z$22,O21=$Z$23,O21=$Z$24,O21=$Z$25,O21=$Z$26,O21=$Z$27,O21=$Z$28,O21=$Z$29,O21=$Z$41,O21=$Z$42,O21=$Z$43,O21=$Z$44,O21=$Z$45,O21=$Z$46,O21=$Z$47,O21=$Z$48,O21=$Z$49,O21=$Z$50,O21=$Z$51,O21=$Z$52,O21=$Z$53,O21=$Z$54,O21=$Z$55,O21=$Z$56,O21=$Z$57,O21=$Z$58,O21=$Z$59,O21=$Z$70,O21=$Z$71,O21=$Z$72,O21=$Z$73,O21=$Z$74,O21=$Z$75,O21=$Z$76,O21=$Z$77,O21=$Z$78,O21=$Z$79,O21=$Z$80,O21=$Z$81,O21=$Z$82,O21=$Z$83,O21=$Z$84,O21=$Z$85,O21=$Z$86,O21=$Z$87,O21=$Z$88)),"Fehler",0)</f>
        <v>0</v>
      </c>
      <c r="W21" s="11">
        <v>0.54166666666666663</v>
      </c>
      <c r="X21" s="12">
        <v>0.5625</v>
      </c>
      <c r="Y21" s="6"/>
      <c r="Z21" s="15"/>
      <c r="AA21" s="16"/>
      <c r="AB21" s="16"/>
      <c r="AC21" s="15"/>
      <c r="AD21" s="16"/>
      <c r="AE21" s="15"/>
      <c r="AF21" s="16"/>
      <c r="AG21">
        <f>IF(AND(Z21&lt;&gt;"",OR(Z21=$Z$22,Z21=$Z$23,Z21=$Z$24,Z21=$Z$25,Z21=$Z$26,Z21=$Z$27,Z21=$Z$28,Z21=$Z$29,Z21=$Z$41,Z21=$Z$42,Z21=$Z$43,Z21=$Z$44,Z21=$Z$45,Z21=$Z$46,Z21=$Z$47,Z21=$Z$48,Z21=$Z$49,Z21=$Z$50,Z21=$Z$51,Z21=$Z$52,Z21=$Z$53,Z21=$Z$54,Z21=$Z$55,Z21=$Z$56,Z21=$Z$57,Z21=$Z$58,Z21=$Z$59,Z21=$Z$70,Z21=$Z$71,Z21=$Z$72,Z21=$Z$73,Z21=$Z$74,Z21=$Z$75,Z21=$Z$76,Z21=$Z$77,Z21=$Z$78,Z21=$Z$79,Z21=$Z$80,Z21=$Z$81,Z21=$Z$82,Z21=$Z$83,Z21=$Z$84,Z21=$Z$85,Z21=$Z$86,Z21=$Z$87,Z21=$Z$88)),"Fehler",0)</f>
        <v>0</v>
      </c>
      <c r="AH21" s="13"/>
    </row>
    <row r="22" spans="1:34" ht="15.75" x14ac:dyDescent="0.25">
      <c r="A22" s="11">
        <v>0.5625</v>
      </c>
      <c r="B22" s="12">
        <v>0.58333333333333337</v>
      </c>
      <c r="C22" s="6"/>
      <c r="D22" s="15"/>
      <c r="E22" s="16"/>
      <c r="F22" s="16"/>
      <c r="G22" s="15"/>
      <c r="H22" s="16"/>
      <c r="I22" s="16"/>
      <c r="J22" s="16"/>
      <c r="K22">
        <f>IF(AND(D22&lt;&gt;"",OR(D22=D23,D22=D24,D22=D25,D22=D26,D22=D27,D22=D28,D22=D29,D22=D41,D22=D42,D22=D43,D22=D44,D22=D45,D22=D46,D22=D47,D22=D48,D22=D49,D22=D50,D22=D51,D22=D52,D22=D53,D22=D54,D22=D55,D22=D56,D22=D57,D22=D58,D22=D59,D22=D70,D22=D71,D22=D72,D22=D73,D22=D74,D22=D75,D22=D76,D22=D77,D22=D78,D22=D79,D22=D80,D22=D81,D22=D82,D22=D83,D22=D84,D22=D85,D22=D86,D22=D87,D22=D88,D22=O11,D22=O12,D22=O13,D22=O14,D22=O15,D22=O16,D22=O17,D22=O18,D22=O19,D22=O20,D22=O21,D22=O22,D22=O23,D22=O24,D22=O25,D22=O26,D22=O27,D22=O28,D22=O29,D22=O41,D22=O42,D22=O43,D22=O44,D22=O45,D22=O46,D22=O47,D22=O48,D22=O49,D22=O50,D22=O51,D22=O52,D22=O53,D22=O54,D22=O55,D22=O56,D22=O57,D22=O58,D22=O59,D22=O70,D22=O71,D22=O72,D22=O73,D22=O74,D22=O75,D22=O76,D22=O77,D22=O78,D22=O79,D22=O80,D22=O81,D22=O82,D22=O83,D22=O84,D22=O85,D22=O86,D22=O87,D22=O88,D22=Z11,D22=Z12,D22=Z13,D22=Z14,D22=Z15,D22=Z16,D22=Z17,D22=Z18,D22=Z19,D22=Z20,D22=Z21,D22=Z22,D22=Z23,D22=Z24,D22=Z25,D22=Z26,D22=Z27,D22=Z28,D22=Z29,D22=Z41,D22=Z42,D22=Z43,D22=Z44,D22=Z45,D22=Z46,D22=Z47,D22=Z48,D22=Z49,D22=Z50,D22=Z51,D22=Z52,D22=Z53,D22=Z54,D22=Z55,D22=Z56,D22=Z57,D22=Z58,D22=Z59,D22=Z70,D22=Z71,D22=Z72,D22=Z73,D22=Z74,D22=Z75,D22=Z76,D22=Z77,D22=Z78,D22=Z79,D22=Z80,D22=Z81,D22=Z82,D22=Z83,D22=Z84,D22=Z85,D22=Z86,D22=Z87,D22=Z88)),"Fehler",0)</f>
        <v>0</v>
      </c>
      <c r="L22" s="11">
        <v>0.5625</v>
      </c>
      <c r="M22" s="12">
        <v>0.58333333333333337</v>
      </c>
      <c r="N22" s="6"/>
      <c r="O22" s="15"/>
      <c r="P22" s="16"/>
      <c r="Q22" s="16"/>
      <c r="R22" s="15"/>
      <c r="S22" s="16"/>
      <c r="T22" s="16"/>
      <c r="U22" s="16"/>
      <c r="V22">
        <f>IF(AND(O22&lt;&gt;"",OR(O22=$O$23,O22=$O$24,O22=$O$25,O22=$O$26,O22=$O$27,O22=$O$28,O22=$O$29,O22=$O$41,O22=$O$42,O22=$O$43,O22=$O$44,O22=$O$45,O22=$O$46,O22=$O$47,O22=$O$48,O22=$O$49,O22=$O$50,O22=$O$51,O22=$O$52,O22=$O$53,O22=$O$54,O22=$O$55,O22=$O$56,O22=$O$57,O22=$O$58,O22=$O$59,O22=$O$70,O22=$O$71,O22=$O$72,O22=$O$73,O22=$O$74,O22=$O$75,O22=$O$76,O22=$O$77,O22=$O$78,O22=$O$79,O22=$O$80,O22=$O$81,O22=$O$82,O22=$O$83,O22=$O$84,O22=$O$85,O22=$O$86,O22=$O$87,O22=$O$88,O22=$Z$11,O22=$Z$12,O22=$Z$13,O22=$Z$14,O22=$Z$15,O22=$Z$16,O22=$Z$17,O22=$Z$18,O22=$Z$19,O22=$Z$20,O22=$Z$21,O22=$Z$22,O22=$Z$23,O22=$Z$24,O22=$Z$25,O22=$Z$26,O22=$Z$27,O22=$Z$28,O22=$Z$29,O22=$Z$41,O22=$Z$42,O22=$Z$43,O22=$Z$44,O22=$Z$45,O22=$Z$46,O22=$Z$47,O22=$Z$48,O22=$Z$49,O22=$Z$50,O22=$Z$51,O22=$Z$52,O22=$Z$53,O22=$Z$54,O22=$Z$55,O22=$Z$56,O22=$Z$57,O22=$Z$58,O22=$Z$59,O22=$Z$70,O22=$Z$71,O22=$Z$72,O22=$Z$73,O22=$Z$74,O22=$Z$75,O22=$Z$76,O22=$Z$77,O22=$Z$78,O22=$Z$79,O22=$Z$80,O22=$Z$81,O22=$Z$82,O22=$Z$83,O22=$Z$84,O22=$Z$85,O22=$Z$86,O22=$Z$87,O22=$Z$88)),"Fehler",0)</f>
        <v>0</v>
      </c>
      <c r="W22" s="11">
        <v>0.5625</v>
      </c>
      <c r="X22" s="12">
        <v>0.58333333333333337</v>
      </c>
      <c r="Y22" s="6"/>
      <c r="Z22" s="15"/>
      <c r="AA22" s="16"/>
      <c r="AB22" s="16"/>
      <c r="AC22" s="15"/>
      <c r="AD22" s="16"/>
      <c r="AE22" s="16"/>
      <c r="AF22" s="16"/>
      <c r="AG22">
        <f>IF(AND(Z22&lt;&gt;"",OR(Z22=$Z$23,Z22=$Z$24,Z22=$Z$25,Z22=$Z$26,Z22=$Z$27,Z22=$Z$28,Z22=$Z$29,Z22=$Z$41,Z22=$Z$42,Z22=$Z$43,Z22=$Z$44,Z22=$Z$45,Z22=$Z$46,Z22=$Z$47,Z22=$Z$48,Z22=$Z$49,Z22=$Z$50,Z22=$Z$51,Z22=$Z$52,Z22=$Z$53,Z22=$Z$54,Z22=$Z$55,Z22=$Z$56,Z22=$Z$57,Z22=$Z$58,Z22=$Z$59,Z22=$Z$70,Z22=$Z$71,Z22=$Z$72,Z22=$Z$73,Z22=$Z$74,Z22=$Z$75,Z22=$Z$76,Z22=$Z$77,Z22=$Z$78,Z22=$Z$79,Z22=$Z$80,Z22=$Z$81,Z22=$Z$82,Z22=$Z$83,Z22=$Z$84,Z22=$Z$85,Z22=$Z$86,Z22=$Z$87,Z22=$Z$88)),"Fehler",0)</f>
        <v>0</v>
      </c>
      <c r="AH22" s="13"/>
    </row>
    <row r="23" spans="1:34" ht="15.75" x14ac:dyDescent="0.25">
      <c r="A23" s="11">
        <v>0.58333333333333337</v>
      </c>
      <c r="B23" s="12">
        <v>0.60416666666666663</v>
      </c>
      <c r="C23" s="6"/>
      <c r="D23" s="15"/>
      <c r="E23" s="16"/>
      <c r="F23" s="16"/>
      <c r="G23" s="15"/>
      <c r="H23" s="16"/>
      <c r="I23" s="16"/>
      <c r="J23" s="16"/>
      <c r="K23">
        <f>IF(AND(D23&lt;&gt;"",OR(D23=D24,D23=D25,D23=D26,D23=D27,D23=D28,D23=D29,D23=D41,D23=D42,D23=D43,D23=D44,D23=D45,D23=D46,D23=D47,D23=D48,D23=D49,D23=D50,D23=D51,D23=D52,D23=D53,D23=D54,D23=D55,D23=D56,D23=D57,D23=D58,D23=D59,D23=D70,D23=D71,D23=D72,D23=D73,D23=D74,D23=D75,D23=D76,D23=D77,D23=D78,D23=D79,D23=D80,D23=D81,D23=D82,D23=D83,D23=D84,D23=D85,D23=D86,D23=D87,D23=D88,D23=O11,D23=O12,D23=O13,D23=O14,D23=O15,D23=O16,D23=O17,D23=O18,D23=O19,D23=O20,D23=O21,D23=O22,D23=O23,D23=O24,D23=O25,D23=O26,D23=O27,D23=O28,D23=O29,D23=O41,D23=O42,D23=O43,D23=O44,D23=O45,D23=O46,D23=O47,D23=O48,D23=O49,D23=O50,D23=O51,D23=O52,D23=O53,D23=O54,D23=O55,D23=O56,D23=O57,D23=O58,D23=O59,D23=O70,D23=O71,D23=O72,D23=O73,D23=O74,D23=O75,D23=O76,D23=O77,D23=O78,D23=O79,D23=O80,D23=O81,D23=O82,D23=O83,D23=O84,D23=O85,D23=O86,D23=O87,D23=O88,D23=Z11,D23=Z12,D23=Z13,D23=Z14,D23=Z15,D23=Z16,D23=Z17,D23=Z18,D23=Z19,D23=Z20,D23=Z21,D23=Z22,D23=Z23,D23=Z24,D23=Z25,D23=Z26,D23=Z27,D23=Z28,D23=Z29,D23=Z41,D23=Z42,D23=Z43,D23=Z44,D23=Z45,D23=Z46,D23=Z47,D23=Z48,D23=Z49,D23=Z50,D23=Z51,D23=Z52,D23=Z53,D23=Z54,D23=Z55,D23=Z56,D23=Z57,D23=Z58,D23=Z59,D23=Z70,D23=Z71,D23=Z72,D23=Z73,D23=Z74,D23=Z75,D23=Z76,D23=Z77,D23=Z78,D23=Z79,D23=Z80,D23=Z81,D23=Z82,D23=Z83,D23=Z84,D23=Z85,D23=Z86,D23=Z87,D23=Z88)),"Fehler",0)</f>
        <v>0</v>
      </c>
      <c r="L23" s="11">
        <v>0.58333333333333337</v>
      </c>
      <c r="M23" s="12">
        <v>0.60416666666666663</v>
      </c>
      <c r="N23" s="6"/>
      <c r="O23" s="15"/>
      <c r="P23" s="16"/>
      <c r="Q23" s="16"/>
      <c r="R23" s="15"/>
      <c r="S23" s="16"/>
      <c r="T23" s="16"/>
      <c r="U23" s="16"/>
      <c r="V23">
        <f>IF(AND(O23&lt;&gt;"",OR(O23=$O$24,O23=$O$25,O23=$O$26,O23=$O$27,O23=$O$28,O23=$O$29,O23=$O$41,O23=$O$42,O23=$O$43,O23=$O$44,O23=$O$45,O23=$O$46,O23=$O$47,O23=$O$48,O23=$O$49,O23=$O$50,O23=$O$51,O23=$O$52,O23=$O$53,O23=$O$54,O23=$O$55,O23=$O$56,O23=$O$57,O23=$O$58,O23=$O$59,O23=$O$70,O23=$O$71,O23=$O$72,O23=$O$73,O23=$O$74,O23=$O$75,O23=$O$76,O23=$O$77,O23=$O$78,O23=$O$79,O23=$O$80,O23=$O$81,O23=$O$82,O23=$O$83,O23=$O$84,O23=$O$85,O23=$O$86,O23=$O$87,O23=$O$88,O23=$Z$11,O23=$Z$12,O23=$Z$13,O23=$Z$14,O23=$Z$15,O23=$Z$16,O23=$Z$17,O23=$Z$18,O23=$Z$19,O23=$Z$20,O23=$Z$21,O23=$Z$22,O23=$Z$23,O23=$Z$24,O23=$Z$25,O23=$Z$26,O23=$Z$27,O23=$Z$28,O23=$Z$29,O23=$Z$41,O23=$Z$42,O23=$Z$43,O23=$Z$44,O23=$Z$45,O23=$Z$46,O23=$Z$47,O23=$Z$48,O23=$Z$49,O23=$Z$50,O23=$Z$51,O23=$Z$52,O23=$Z$53,O23=$Z$54,O23=$Z$55,O23=$Z$56,O23=$Z$57,O23=$Z$58,O23=$Z$59,O23=$Z$70,O23=$Z$71,O23=$Z$72,O23=$Z$73,O23=$Z$74,O23=$Z$75,O23=$Z$76,O23=$Z$77,O23=$Z$78,O23=$Z$79,O23=$Z$80,O23=$Z$81,O23=$Z$82,O23=$Z$83,O23=$Z$84,O23=$Z$85,O23=$Z$86,O23=$Z$87,O23=$Z$88)),"Fehler",0)</f>
        <v>0</v>
      </c>
      <c r="W23" s="11">
        <v>0.58333333333333337</v>
      </c>
      <c r="X23" s="12">
        <v>0.60416666666666663</v>
      </c>
      <c r="Y23" s="6"/>
      <c r="Z23" s="15"/>
      <c r="AA23" s="16"/>
      <c r="AB23" s="16"/>
      <c r="AC23" s="15"/>
      <c r="AD23" s="16"/>
      <c r="AE23" s="16"/>
      <c r="AF23" s="16"/>
      <c r="AG23">
        <f>IF(AND(Z23&lt;&gt;"",OR(Z23=$Z$24,Z23=$Z$25,Z23=$Z$26,Z23=$Z$27,Z23=$Z$28,Z23=$Z$29,Z23=$Z$41,Z23=$Z$42,Z23=$Z$43,Z23=$Z$44,Z23=$Z$45,Z23=$Z$46,Z23=$Z$47,Z23=$Z$48,Z23=$Z$49,Z23=$Z$50,Z23=$Z$51,Z23=$Z$52,Z23=$Z$53,Z23=$Z$54,Z23=$Z$55,Z23=$Z$56,Z23=$Z$57,Z23=$Z$58,Z23=$Z$59,Z23=$Z$70,Z23=$Z$71,Z23=$Z$72,Z23=$Z$73,Z23=$Z$74,Z23=$Z$75,Z23=$Z$76,Z23=$Z$77,Z23=$Z$78,Z23=$Z$79,Z23=$Z$80,Z23=$Z$81,Z23=$Z$82,Z23=$Z$83,Z23=$Z$84,Z23=$Z$85,Z23=$Z$86,Z23=$Z$87,Z23=$Z$88)),"Fehler",0)</f>
        <v>0</v>
      </c>
      <c r="AH23" s="13"/>
    </row>
    <row r="24" spans="1:34" ht="15.75" x14ac:dyDescent="0.25">
      <c r="A24" s="11">
        <v>0.60416666666666663</v>
      </c>
      <c r="B24" s="12">
        <v>0.625</v>
      </c>
      <c r="C24" s="6"/>
      <c r="D24" s="15"/>
      <c r="E24" s="16"/>
      <c r="F24" s="16"/>
      <c r="G24" s="15"/>
      <c r="H24" s="16"/>
      <c r="I24" s="16"/>
      <c r="J24" s="16"/>
      <c r="K24">
        <f>IF(AND(D24&lt;&gt;"",OR(D24=D25,D24=D26,D24=D27,D24=D28,D24=D29,D24=D41,D24=D42,D24=D43,D24=D44,D24=D45,D24=D46,D24=D47,D24=D48,D24=D49,D24=D50,D24=D51,D24=D52,D24=D53,D24=D54,D24=D55,D24=D56,D24=D57,D24=D58,D24=D59,D24=D70,D24=D71,D24=D72,D24=D73,D24=D74,D24=D75,D24=D76,D24=D77,D24=D78,D24=D79,D24=D80,D24=D81,D24=D82,D24=D83,D24=D84,D24=D85,D24=D86,D24=D87,D24=D88,D24=O11,D24=O12,D24=O13,D24=O14,D24=O15,D24=O16,D24=O17,D24=O18,D24=O19,D24=O20,D24=O21,D24=O22,D24=O23,D24=O24,D24=O25,D24=O26,D24=O27,D24=O28,D24=O29,D24=O41,D24=O42,D24=O43,D24=O44,D24=O45,D24=O46,D24=O47,D24=O48,D24=O49,D24=O50,D24=O51,D24=O52,D24=O53,D24=O54,D24=O55,D24=O56,D24=O57,D24=O58,D24=O59,D24=O70,D24=O71,D24=O72,D24=O73,D24=O74,D24=O75,D24=O76,D24=O77,D24=O78,D24=O79,D24=O80,D24=O81,D24=O82,D24=O83,D24=O84,D24=O85,D24=O86,D24=O87,D24=O88,D24=Z11,D24=Z12,D24=Z13,D24=Z14,D24=Z15,D24=Z16,D24=Z17,D24=Z18,D24=Z19,D24=Z20,D24=Z21,D24=Z22,D24=Z23,D24=Z24,D24=Z25,D24=Z26,D24=Z27,D24=Z28,D24=Z29,D24=Z41,D24=Z42,D24=Z43,D24=Z44,D24=Z45,D24=Z46,D24=Z47,D24=Z48,D24=Z49,D24=Z50,D24=Z51,D24=Z52,D24=Z53,D24=Z54,D24=Z55,D24=Z56,D24=Z57,D24=Z58,D24=Z59,D24=Z70,D24=Z71,D24=Z72,D24=Z73,D24=Z74,D24=Z75,D24=Z76,D24=Z77,D24=Z78,D24=Z79,D24=Z80,D24=Z81,D24=Z82,D24=Z83,D24=Z84,D24=Z85,D24=Z86,D24=Z87,D24=Z88)),"Fehler",0)</f>
        <v>0</v>
      </c>
      <c r="L24" s="11">
        <v>0.60416666666666663</v>
      </c>
      <c r="M24" s="12">
        <v>0.625</v>
      </c>
      <c r="N24" s="6"/>
      <c r="O24" s="15"/>
      <c r="P24" s="16"/>
      <c r="Q24" s="16"/>
      <c r="R24" s="15"/>
      <c r="S24" s="16"/>
      <c r="T24" s="16"/>
      <c r="U24" s="16"/>
      <c r="V24">
        <f>IF(AND(O24&lt;&gt;"",OR(O24=$O$25,O24=$O$26,O24=$O$27,O24=$O$28,O24=$O$29,O24=$O$41,O24=$O$42,O24=$O$43,O24=$O$44,O24=$O$45,O24=$O$46,O24=$O$47,O24=$O$48,O24=$O$49,O24=$O$50,O24=$O$51,O24=$O$52,O24=$O$53,O24=$O$54,O24=$O$55,O24=$O$56,O24=$O$57,O24=$O$58,O24=$O$59,O24=$O$70,O24=$O$71,O24=$O$72,O24=$O$73,O24=$O$74,O24=$O$75,O24=$O$76,O24=$O$77,O24=$O$78,O24=$O$79,O24=$O$80,O24=$O$81,O24=$O$82,O24=$O$83,O24=$O$84,O24=$O$85,O24=$O$86,O24=$O$87,O24=$O$88,O24=$Z$11,O24=$Z$12,O24=$Z$13,O24=$Z$14,O24=$Z$15,O24=$Z$16,O24=$Z$17,O24=$Z$18,O24=$Z$19,O24=$Z$20,O24=$Z$21,O24=$Z$22,O24=$Z$23,O24=$Z$24,O24=$Z$25,O24=$Z$26,O24=$Z$27,O24=$Z$28,O24=$Z$29,O24=$Z$41,O24=$Z$42,O24=$Z$43,O24=$Z$44,O24=$Z$45,O24=$Z$46,O24=$Z$47,O24=$Z$48,O24=$Z$49,O24=$Z$50,O24=$Z$51,O24=$Z$52,O24=$Z$53,O24=$Z$54,O24=$Z$55,O24=$Z$56,O24=$Z$57,O24=$Z$58,O24=$Z$59,O24=$Z$70,O24=$Z$71,O24=$Z$72,O24=$Z$73,O24=$Z$74,O24=$Z$75,O24=$Z$76,O24=$Z$77,O24=$Z$78,O24=$Z$79,O24=$Z$80,O24=$Z$81,O24=$Z$82,O24=$Z$83,O24=$Z$84,O24=$Z$85,O24=$Z$86,O24=$Z$87,O24=$Z$88)),"Fehler",0)</f>
        <v>0</v>
      </c>
      <c r="W24" s="11">
        <v>0.60416666666666663</v>
      </c>
      <c r="X24" s="12">
        <v>0.625</v>
      </c>
      <c r="Y24" s="6"/>
      <c r="Z24" s="15"/>
      <c r="AA24" s="16"/>
      <c r="AB24" s="16"/>
      <c r="AC24" s="15"/>
      <c r="AD24" s="16"/>
      <c r="AE24" s="16"/>
      <c r="AF24" s="16"/>
      <c r="AG24">
        <f>IF(AND(Z24&lt;&gt;"",OR(Z24=$Z$25,Z24=$Z$26,Z24=$Z$27,Z24=$Z$28,Z24=$Z$29,Z24=$Z$41,Z24=$Z$42,Z24=$Z$43,Z24=$Z$44,Z24=$Z$45,Z24=$Z$46,Z24=$Z$47,Z24=$Z$48,Z24=$Z$49,Z24=$Z$50,Z24=$Z$51,Z24=$Z$52,Z24=$Z$53,Z24=$Z$54,Z24=$Z$55,Z24=$Z$56,Z24=$Z$57,Z24=$Z$58,Z24=$Z$59,Z24=$Z$70,Z24=$Z$71,Z24=$Z$72,Z24=$Z$73,Z24=$Z$74,Z24=$Z$75,Z24=$Z$76,Z24=$Z$77,Z24=$Z$78,Z24=$Z$79,Z24=$Z$80,Z24=$Z$81,Z24=$Z$82,Z24=$Z$83,Z24=$Z$84,Z24=$Z$85,Z24=$Z$86,Z24=$Z$87,Z24=$Z$88)),"Fehler",0)</f>
        <v>0</v>
      </c>
      <c r="AH24" s="13"/>
    </row>
    <row r="25" spans="1:34" ht="15.75" x14ac:dyDescent="0.25">
      <c r="A25" s="11">
        <v>0.625</v>
      </c>
      <c r="B25" s="12">
        <v>0.64583333333333337</v>
      </c>
      <c r="C25" s="6"/>
      <c r="D25" s="15"/>
      <c r="E25" s="16"/>
      <c r="F25" s="16"/>
      <c r="G25" s="15"/>
      <c r="H25" s="16"/>
      <c r="I25" s="16"/>
      <c r="J25" s="16"/>
      <c r="K25">
        <f>IF(AND(D25&lt;&gt;"",OR(D25=D26,D25=D27,D25=D28,D25=D29,D25=D41,D25=D42,D25=D43,D25=D44,D25=D45,D25=D46,D25=D47,D25=D48,D25=D49,D25=D50,D25=D51,D25=D52,D25=D53,D25=D54,D25=D55,D25=D56,D25=D57,D25=D58,D25=D59,D25=D70,D25=D71,D25=D72,D25=D73,D25=D74,D25=D75,D25=D76,D25=D77,D25=D78,D25=D79,D25=D80,D25=D81,D25=D82,D25=D83,D25=D84,D25=D85,D25=D86,D25=D87,D25=D88,D25=O11,D25=O12,D25=O13,D25=O14,D25=O15,D25=O16,D25=O17,D25=O18,D25=O19,D25=O20,D25=O21,D25=O22,D25=O23,D25=O24,D25=O25,D25=O26,D25=O27,D25=O28,D25=O29,D25=O41,D25=O42,D25=O43,D25=O44,D25=O45,D25=O46,D25=O47,D25=O48,D25=O49,D25=O50,D25=O51,D25=O52,D25=O53,D25=O54,D25=O55,D25=O56,D25=O57,D25=O58,D25=O59,D25=O70,D25=O71,D25=O72,D25=O73,D25=O74,D25=O75,D25=O76,D25=O77,D25=O78,D25=O79,D25=O80,D25=O81,D25=O82,D25=O83,D25=O84,D25=O85,D25=O86,D25=O87,D25=O88,D25=Z11,D25=Z12,D25=Z13,D25=Z14,D25=Z15,D25=Z16,D25=Z17,D25=Z18,D25=Z19,D25=Z20,D25=Z21,D25=Z22,D25=Z23,D25=Z24,D25=Z25,D25=Z26,D25=Z27,D25=Z28,D25=Z29,D25=Z41,D25=Z42,D25=Z43,D25=Z44,D25=Z45,D25=Z46,D25=Z47,D25=Z48,D25=Z49,D25=Z50,D25=Z51,D25=Z52,D25=Z53,D25=Z54,D25=Z55,D25=Z56,D25=Z57,D25=Z58,D25=Z59,D25=Z70,D25=Z71,D25=Z72,D25=Z73,D25=Z74,D25=Z75,D25=Z76,D25=Z77,D25=Z78,D25=Z79,D25=Z80,D25=Z81,D25=Z82,D25=Z83,D25=Z84,D25=Z85,D25=Z86,D25=Z87,D25=Z88)),"Fehler",0)</f>
        <v>0</v>
      </c>
      <c r="L25" s="11">
        <v>0.625</v>
      </c>
      <c r="M25" s="12">
        <v>0.64583333333333337</v>
      </c>
      <c r="N25" s="6"/>
      <c r="O25" s="15"/>
      <c r="P25" s="16"/>
      <c r="Q25" s="16"/>
      <c r="R25" s="15"/>
      <c r="S25" s="16"/>
      <c r="T25" s="16"/>
      <c r="U25" s="16"/>
      <c r="V25">
        <f>IF(AND(O25&lt;&gt;"",OR(O25=$O$26,O25=$O$27,O25=$O$28,O25=$O$29,O25=$O$41,O25=$O$42,O25=$O$43,O25=$O$44,O25=$O$45,O25=$O$46,O25=$O$47,O25=$O$48,O25=$O$49,O25=$O$50,O25=$O$51,O25=$O$52,O25=$O$53,O25=$O$54,O25=$O$55,O25=$O$56,O25=$O$57,O25=$O$58,O25=$O$59,O25=$O$70,O25=$O$71,O25=$O$72,O25=$O$73,O25=$O$74,O25=$O$75,O25=$O$76,O25=$O$77,O25=$O$78,O25=$O$79,O25=$O$80,O25=$O$81,O25=$O$82,O25=$O$83,O25=$O$84,O25=$O$85,O25=$O$86,O25=$O$87,O25=$O$88,O25=$Z$11,O25=$Z$12,O25=$Z$13,O25=$Z$14,O25=$Z$15,O25=$Z$16,O25=$Z$17,O25=$Z$18,O25=$Z$19,O25=$Z$20,O25=$Z$21,O25=$Z$22,O25=$Z$23,O25=$Z$24,O25=$Z$25,O25=$Z$26,O25=$Z$27,O25=$Z$28,O25=$Z$29,O25=$Z$41,O25=$Z$42,O25=$Z$43,O25=$Z$44,O25=$Z$45,O25=$Z$46,O25=$Z$47,O25=$Z$48,O25=$Z$49,O25=$Z$50,O25=$Z$51,O25=$Z$52,O25=$Z$53,O25=$Z$54,O25=$Z$55,O25=$Z$56,O25=$Z$57,O25=$Z$58,O25=$Z$59,O25=$Z$70,O25=$Z$71,O25=$Z$72,O25=$Z$73,O25=$Z$74,O25=$Z$75,O25=$Z$76,O25=$Z$77,O25=$Z$78,O25=$Z$79,O25=$Z$80,O25=$Z$81,O25=$Z$82,O25=$Z$83,O25=$Z$84,O25=$Z$85,O25=$Z$86,O25=$Z$87,O25=$Z$88)),"Fehler",0)</f>
        <v>0</v>
      </c>
      <c r="W25" s="11"/>
      <c r="X25" s="12"/>
      <c r="Y25" s="6"/>
      <c r="Z25" s="15"/>
      <c r="AA25" s="16"/>
      <c r="AB25" s="16"/>
      <c r="AC25" s="15"/>
      <c r="AD25" s="16"/>
      <c r="AE25" s="16"/>
      <c r="AF25" s="16"/>
      <c r="AG25">
        <f>IF(AND(Z25&lt;&gt;"",OR(Z25=$Z$26,Z25=$Z$27,Z25=$Z$28,Z25=$Z$29,Z25=$Z$41,Z25=$Z$42,Z25=$Z$43,Z25=$Z$44,Z25=$Z$45,Z25=$Z$46,Z25=$Z$47,Z25=$Z$48,Z25=$Z$49,Z25=$Z$50,Z25=$Z$51,Z25=$Z$52,Z25=$Z$53,Z25=$Z$54,Z25=$Z$55,Z25=$Z$56,Z25=$Z$57,Z25=$Z$58,Z25=$Z$59,Z25=$Z$70,Z25=$Z$71,Z25=$Z$72,Z25=$Z$73,Z25=$Z$74,Z25=$Z$75,Z25=$Z$76,Z25=$Z$77,Z25=$Z$78,Z25=$Z$79,Z25=$Z$80,Z25=$Z$81,Z25=$Z$82,Z25=$Z$83,Z25=$Z$84,Z25=$Z$85,Z25=$Z$86,Z25=$Z$87,Z25=$Z$88)),"Fehler",0)</f>
        <v>0</v>
      </c>
      <c r="AH25" s="13"/>
    </row>
    <row r="26" spans="1:34" ht="15.75" x14ac:dyDescent="0.25">
      <c r="A26" s="11">
        <v>0.64583333333333337</v>
      </c>
      <c r="B26" s="12">
        <v>0.66666666666666663</v>
      </c>
      <c r="C26" s="6"/>
      <c r="D26" s="15"/>
      <c r="E26" s="16"/>
      <c r="F26" s="16"/>
      <c r="G26" s="15"/>
      <c r="H26" s="16"/>
      <c r="I26" s="16"/>
      <c r="J26" s="16"/>
      <c r="K26">
        <f>IF(AND(D26&lt;&gt;"",OR(D26=D27,D26=D28,D26=D29,D26=D41,D26=D42,D26=D43,D26=D44,D26=D45,D26=D46,D26=D47,D26=D48,D26=D49,D26=D50,D26=D51,D26=D52,D26=D53,D26=D54,D26=D55,D26=D56,D26=D57,D26=D58,D26=D59,D26=D70,D26=D71,D26=D72,D26=D73,D26=D74,D26=D75,D26=D76,D26=D77,D26=D78,D26=D79,D26=D80,D26=D81,D26=D82,D26=D83,D26=D84,D26=D85,D26=D86,D26=D87,D26=D88,D26=O11,D26=O12,D26=O13,D26=O14,D26=O15,D26=O16,D26=O17,D26=O18,D26=O19,D26=O20,D26=O21,D26=O22,D26=O23,D26=O24,D26=O25,D26=O26,D26=O27,D26=O28,D26=O29,D26=O41,D26=O42,D26=O43,D26=O44,D26=O45,D26=O46,D26=O47,D26=O48,D26=O49,D26=O50,D26=O51,D26=O52,D26=O53,D26=O54,D26=O55,D26=O56,D26=O57,D26=O58,D26=O59,D26=O70,D26=O71,D26=O72,D26=O73,D26=O74,D26=O75,D26=O76,D26=O77,D26=O78,D26=O79,D26=O80,D26=O81,D26=O82,D26=O83,D26=O84,D26=O85,D26=O86,D26=O87,D26=O88,D26=Z11,D26=Z12,D26=Z13,D26=Z14,D26=Z15,D26=Z16,D26=Z17,D26=Z18,D26=Z19,D26=Z20,D26=Z21,D26=Z22,D26=Z23,D26=Z24,D26=Z25,D26=Z26,D26=Z27,D26=Z28,D26=Z29,D26=Z41,D26=Z42,D26=Z43,D26=Z44,D26=Z45,D26=Z46,D26=Z47,D26=Z48,D26=Z49,D26=Z50,D26=Z51,D26=Z52,D26=Z53,D26=Z54,D26=Z55,D26=Z56,D26=Z57,D26=Z58,D26=Z59,D26=Z70,D26=Z71,D26=Z72,D26=Z73,D26=Z74,D26=Z75,D26=Z76,D26=Z77,D26=Z78,D26=Z79,D26=Z80,D26=Z81,D26=Z82,D26=Z83,D26=Z84,D26=Z85,D26=Z86,D26=Z87,D26=Z88)),"Fehler",0)</f>
        <v>0</v>
      </c>
      <c r="L26" s="11">
        <v>0.64583333333333337</v>
      </c>
      <c r="M26" s="12">
        <v>0.66666666666666663</v>
      </c>
      <c r="N26" s="16"/>
      <c r="O26" s="15"/>
      <c r="P26" s="16"/>
      <c r="Q26" s="16"/>
      <c r="R26" s="15"/>
      <c r="S26" s="16"/>
      <c r="T26" s="16"/>
      <c r="U26" s="16"/>
      <c r="V26">
        <f>IF(AND(O26&lt;&gt;"",OR(O26=$O$27,O26=$O$28,O26=$O$29,O26=$O$41,O26=$O$42,O26=$O$43,O26=$O$44,O26=$O$45,O26=$O$46,O26=$O$47,O26=$O$48,O26=$O$49,O26=$O$50,O26=$O$51,O26=$O$52,O26=$O$53,O26=$O$54,O26=$O$55,O26=$O$56,O26=$O$57,O26=$O$58,O26=$O$59,O26=$O$70,O26=$O$71,O26=$O$72,O26=$O$73,O26=$O$74,O26=$O$75,O26=$O$76,O26=$O$77,O26=$O$78,O26=$O$79,O26=$O$80,O26=$O$81,O26=$O$82,O26=$O$83,O26=$O$84,O26=$O$85,O26=$O$86,O26=$O$87,O26=$O$88,O26=$Z$11,O26=$Z$12,O26=$Z$13,O26=$Z$14,O26=$Z$15,O26=$Z$16,O26=$Z$17,O26=$Z$18,O26=$Z$19,O26=$Z$20,O26=$Z$21,O26=$Z$22,O26=$Z$23,O26=$Z$24,O26=$Z$25,O26=$Z$26,O26=$Z$27,O26=$Z$28,O26=$Z$29,O26=$Z$41,O26=$Z$42,O26=$Z$43,O26=$Z$44,O26=$Z$45,O26=$Z$46,O26=$Z$47,O26=$Z$48,O26=$Z$49,O26=$Z$50,O26=$Z$51,O26=$Z$52,O26=$Z$53,O26=$Z$54,O26=$Z$55,O26=$Z$56,O26=$Z$57,O26=$Z$58,O26=$Z$59,O26=$Z$70,O26=$Z$71,O26=$Z$72,O26=$Z$73,O26=$Z$74,O26=$Z$75,O26=$Z$76,O26=$Z$77,O26=$Z$78,O26=$Z$79,O26=$Z$80,O26=$Z$81,O26=$Z$82,O26=$Z$83,O26=$Z$84,O26=$Z$85,O26=$Z$86,O26=$Z$87,O26=$Z$88)),"Fehler",0)</f>
        <v>0</v>
      </c>
      <c r="W26" s="11">
        <v>0.64583333333333337</v>
      </c>
      <c r="X26" s="12">
        <v>0.66666666666666663</v>
      </c>
      <c r="Y26" s="16"/>
      <c r="Z26" s="15"/>
      <c r="AA26" s="16"/>
      <c r="AB26" s="16"/>
      <c r="AC26" s="15"/>
      <c r="AD26" s="16"/>
      <c r="AE26" s="16"/>
      <c r="AF26" s="16"/>
      <c r="AG26">
        <f>IF(AND(Z26&lt;&gt;"",OR(Z26=$Z$27,Z26=$Z$28,Z26=$Z$29,Z26=$Z$41,Z26=$Z$42,Z26=$Z$43,Z26=$Z$44,Z26=$Z$45,Z26=$Z$46,Z26=$Z$47,Z26=$Z$48,Z26=$Z$49,Z26=$Z$50,Z26=$Z$51,Z26=$Z$52,Z26=$Z$53,Z26=$Z$54,Z26=$Z$55,Z26=$Z$56,Z26=$Z$57,Z26=$Z$58,Z26=$Z$59,Z26=$Z$70,Z26=$Z$71,Z26=$Z$72,Z26=$Z$73,Z26=$Z$74,Z26=$Z$75,Z26=$Z$76,Z26=$Z$77,Z26=$Z$78,Z26=$Z$79,Z26=$Z$80,Z26=$Z$81,Z26=$Z$82,Z26=$Z$83,Z26=$Z$84,Z26=$Z$85,Z26=$Z$86,Z26=$Z$87,Z26=$Z$88)),"Fehler",0)</f>
        <v>0</v>
      </c>
      <c r="AH26" s="13"/>
    </row>
    <row r="27" spans="1:34" ht="15.75" x14ac:dyDescent="0.25">
      <c r="A27" s="11">
        <v>0.66666666666666663</v>
      </c>
      <c r="B27" s="12">
        <v>0.6875</v>
      </c>
      <c r="C27" s="16"/>
      <c r="D27" s="15"/>
      <c r="E27" s="16"/>
      <c r="F27" s="16"/>
      <c r="G27" s="15"/>
      <c r="H27" s="16"/>
      <c r="I27" s="16"/>
      <c r="J27" s="16"/>
      <c r="K27">
        <f>IF(AND(D27&lt;&gt;"",OR(D27=D28,D27=D29,D27=D41,D27=D42,D27=D43,D27=D44,D27=D45,D27=D46,D27=D47,D27=D48,D27=D49,D27=D50,D27=D51,D27=D52,D27=D53,D27=D54,D27=D55,D27=D56,D27=D57,D27=D58,D27=D59,D27=D70,D27=D71,D27=D72,D27=D73,D27=D74,D27=D75,D27=D76,D27=D77,D27=D78,D27=D79,D27=D80,D27=D81,D27=D82,D27=D83,D27=D84,D27=D85,D27=D86,D27=D87,D27=D88,D27=O11,D27=O12,D27=O13,D27=O14,D27=O15,D27=O16,D27=O17,D27=O18,D27=O19,D27=O20,D27=O21,D27=O22,D27=O23,D27=O24,D27=O25,D27=O26,D27=O27,D27=O28,D27=O29,D27=O41,D27=O42,D27=O43,D27=O44,D27=O45,D27=O46,D27=O47,D27=O48,D27=O49,D27=O50,D27=O51,D27=O52,D27=O53,D27=O54,D27=O55,D27=O56,D27=O57,D27=O58,D27=O59,D27=O70,D27=O71,D27=O72,D27=O73,D27=O74,D27=O75,D27=O76,D27=O77,D27=O78,D27=O79,D27=O80,D27=O81,D27=O82,D27=O83,D27=O84,D27=O85,D27=O86,D27=O87,D27=O88,D27=Z11,D27=Z12,D27=Z13,D27=Z14,D27=Z15,D27=Z16,D27=Z17,D27=Z18,D27=Z19,D27=Z20,D27=Z21,D27=Z22,D27=Z23,D27=Z24,D27=Z25,D27=Z26,D27=Z27,D27=Z28,D27=Z29,D27=Z41,D27=Z42,D27=Z43,D27=Z44,D27=Z45,D27=Z46,D27=Z47,D27=Z48,D27=Z49,D27=Z50,D27=Z51,D27=Z52,D27=Z53,D27=Z54,D27=Z55,D27=Z56,D27=Z57,D27=Z58,D27=Z59,D27=Z70,D27=Z71,D27=Z72,D27=Z73,D27=Z74,D27=Z75,D27=Z76,D27=Z77,D27=Z78,D27=Z79,D27=Z80,D27=Z81,D27=Z82,D27=Z83,D27=Z84,D27=Z85,D27=Z86,D27=Z87,D27=Z88)),"Fehler",0)</f>
        <v>0</v>
      </c>
      <c r="L27" s="11">
        <v>0.66666666666666663</v>
      </c>
      <c r="M27" s="12">
        <v>0.6875</v>
      </c>
      <c r="N27" s="16"/>
      <c r="O27" s="15"/>
      <c r="P27" s="16"/>
      <c r="Q27" s="16"/>
      <c r="R27" s="15"/>
      <c r="S27" s="16"/>
      <c r="T27" s="16"/>
      <c r="U27" s="16"/>
      <c r="V27">
        <f>IF(AND(O27&lt;&gt;"",OR(O27=$O$28,O27=$O$29,O27=$O$41,O27=$O$42,O27=$O$43,O27=$O$44,O27=$O$45,O27=$O$46,O27=$O$47,O27=$O$48,O27=$O$49,O27=$O$50,O27=$O$51,O27=$O$52,O27=$O$53,O27=$O$54,O27=$O$55,O27=$O$56,O27=$O$57,O27=$O$58,O27=$O$59,O27=$O$70,O27=$O$71,O27=$O$72,O27=$O$73,O27=$O$74,O27=$O$75,O27=$O$76,O27=$O$77,O27=$O$78,O27=$O$79,O27=$O$80,O27=$O$81,O27=$O$82,O27=$O$83,O27=$O$84,O27=$O$85,O27=$O$86,O27=$O$87,O27=$O$88,O27=$Z$11,O27=$Z$12,O27=$Z$13,O27=$Z$14,O27=$Z$15,O27=$Z$16,O27=$Z$17,O27=$Z$18,O27=$Z$19,O27=$Z$20,O27=$Z$21,O27=$Z$22,O27=$Z$23,O27=$Z$24,O27=$Z$25,O27=$Z$26,O27=$Z$27,O27=$Z$28,O27=$Z$29,O27=$Z$41,O27=$Z$42,O27=$Z$43,O27=$Z$44,O27=$Z$45,O27=$Z$46,O27=$Z$47,O27=$Z$48,O27=$Z$49,O27=$Z$50,O27=$Z$51,O27=$Z$52,O27=$Z$53,O27=$Z$54,O27=$Z$55,O27=$Z$56,O27=$Z$57,O27=$Z$58,O27=$Z$59,O27=$Z$70,O27=$Z$71,O27=$Z$72,O27=$Z$73,O27=$Z$74,O27=$Z$75,O27=$Z$76,O27=$Z$77,O27=$Z$78,O27=$Z$79,O27=$Z$80,O27=$Z$81,O27=$Z$82,O27=$Z$83,O27=$Z$84,O27=$Z$85,O27=$Z$86,O27=$Z$87,O27=$Z$88)),"Fehler",0)</f>
        <v>0</v>
      </c>
      <c r="W27" s="11">
        <v>0.66666666666666663</v>
      </c>
      <c r="X27" s="12">
        <v>0.6875</v>
      </c>
      <c r="Y27" s="16"/>
      <c r="Z27" s="15"/>
      <c r="AA27" s="16"/>
      <c r="AB27" s="16"/>
      <c r="AC27" s="15"/>
      <c r="AD27" s="16"/>
      <c r="AE27" s="16"/>
      <c r="AF27" s="16"/>
      <c r="AG27">
        <f>IF(AND(Z27&lt;&gt;"",OR(Z27=$Z$28,Z27=$Z$29,Z27=$Z$41,Z27=$Z$42,Z27=$Z$43,Z27=$Z$44,Z27=$Z$45,Z27=$Z$46,Z27=$Z$47,Z27=$Z$48,Z27=$Z$49,Z27=$Z$50,Z27=$Z$51,Z27=$Z$52,Z27=$Z$53,Z27=$Z$54,Z27=$Z$55,Z27=$Z$56,Z27=$Z$57,Z27=$Z$58,Z27=$Z$59,Z27=$Z$70,Z27=$Z$71,Z27=$Z$72,Z27=$Z$73,Z27=$Z$74,Z27=$Z$75,Z27=$Z$76,Z27=$Z$77,Z27=$Z$78,Z27=$Z$79,Z27=$Z$80,Z27=$Z$81,Z27=$Z$82,Z27=$Z$83,Z27=$Z$84,Z27=$Z$85,Z27=$Z$86,Z27=$Z$87,Z27=$Z$88)),"Fehler",0)</f>
        <v>0</v>
      </c>
      <c r="AH27" s="13"/>
    </row>
    <row r="28" spans="1:34" ht="15.75" x14ac:dyDescent="0.25">
      <c r="A28" s="11">
        <v>0.6875</v>
      </c>
      <c r="B28" s="12">
        <v>0.70833333333333337</v>
      </c>
      <c r="C28" s="16"/>
      <c r="D28" s="15"/>
      <c r="E28" s="16"/>
      <c r="F28" s="16"/>
      <c r="G28" s="15"/>
      <c r="H28" s="16"/>
      <c r="I28" s="16"/>
      <c r="J28" s="16"/>
      <c r="K28">
        <f>IF(AND(D28&lt;&gt;"",OR(D28=D29,D28=D41,D28=D42,D28=D43,D28=D44,D28=D45,D28=D46,D28=D47,D28=D48,D28=D49,D28=D50,D28=D51,D28=D52,D28=D53,D28=D54,D28=D55,D28=D56,D28=D57,D28=D58,D28=D59,D28=D70,D28=D71,D28=D72,D28=D73,D28=D74,D28=D75,D28=D76,D28=D77,D28=D78,D28=D79,D28=D80,D28=D81,D28=D82,D28=D83,D28=D84,D28=D85,D28=D86,D28=D87,D28=D88,D28=O11,D28=O12,D28=O13,D28=O14,D28=O15,D28=O16,D28=O17,D28=O18,D28=O19,D28=O20,D28=O21,D28=O22,D28=O23,D28=O24,D28=O25,D28=O26,D28=O27,D28=O28,D28=O29,D28=O41,D28=O42,D28=O43,D28=O44,D28=O45,D28=O46,D28=O47,D28=O48,D28=O49,D28=O50,D28=O51,D28=O52,D28=O53,D28=O54,D28=O55,D28=O56,D28=O57,D28=O58,D28=O59,D28=O70,D28=O71,D28=O72,D28=O73,D28=O74,D28=O75,D28=O76,D28=O77,D28=O78,D28=O79,D28=O80,D28=O81,D28=O82,D28=O83,D28=O84,D28=O85,D28=O86,D28=O87,D28=O88,D28=Z11,D28=Z12,D28=Z13,D28=Z14,D28=Z15,D28=Z16,D28=Z17,D28=Z18,D28=Z19,D28=Z20,D28=Z21,D28=Z22,D28=Z23,D28=Z24,D28=Z25,D28=Z26,D28=Z27,D28=Z28,D28=Z29,D28=Z41,D28=Z42,D28=Z43,D28=Z44,D28=Z45,D28=Z46,D28=Z47,D28=Z48,D28=Z49,D28=Z50,D28=Z51,D28=Z52,D28=Z53,D28=Z54,D28=Z55,D28=Z56,D28=Z57,D28=Z58,D28=Z59,D28=Z70,D28=Z71,D28=Z72,D28=Z73,D28=Z74,D28=Z75,D28=Z76,D28=Z77,D28=Z78,D28=Z79,D28=Z80,D28=Z81,D28=Z82,D28=Z83,D28=Z84,D28=Z85,D28=Z86,D28=Z87,D28=Z88)),"Fehler",0)</f>
        <v>0</v>
      </c>
      <c r="L28" s="11">
        <v>0.6875</v>
      </c>
      <c r="M28" s="12">
        <v>0.70833333333333337</v>
      </c>
      <c r="N28" s="16"/>
      <c r="O28" s="15"/>
      <c r="P28" s="16"/>
      <c r="Q28" s="16"/>
      <c r="R28" s="15"/>
      <c r="S28" s="16"/>
      <c r="T28" s="16"/>
      <c r="U28" s="16"/>
      <c r="V28">
        <f>IF(AND(O28&lt;&gt;"",OR(O28=$O$29,O28=$O$41,O28=$O$42,O28=$O$43,O28=$O$44,O28=$O$45,O28=$O$46,O28=$O$47,O28=$O$48,O28=$O$49,O28=$O$50,O28=$O$51,O28=$O$52,O28=$O$53,O28=$O$54,O28=$O$55,O28=$O$56,O28=$O$57,O28=$O$58,O28=$O$59,O28=$O$70,O28=$O$71,O28=$O$72,O28=$O$73,O28=$O$74,O28=$O$75,O28=$O$76,O28=$O$77,O28=$O$78,O28=$O$79,O28=$O$80,O28=$O$81,O28=$O$82,O28=$O$83,O28=$O$84,O28=$O$85,O28=$O$86,O28=$O$87,O28=$O$88,O28=$Z$11,O28=$Z$12,O28=$Z$13,O28=$Z$14,O28=$Z$15,O28=$Z$16,O28=$Z$17,O28=$Z$18,O28=$Z$19,O28=$Z$20,O28=$Z$21,O28=$Z$22,O28=$Z$23,O28=$Z$24,O28=$Z$25,O28=$Z$26,O28=$Z$27,O28=$Z$28,O28=$Z$29,O28=$Z$41,O28=$Z$42,O28=$Z$43,O28=$Z$44,O28=$Z$45,O28=$Z$46,O28=$Z$47,O28=$Z$48,O28=$Z$49,O28=$Z$50,O28=$Z$51,O28=$Z$52,O28=$Z$53,O28=$Z$54,O28=$Z$55,O28=$Z$56,O28=$Z$57,O28=$Z$58,O28=$Z$59,O28=$Z$70,O28=$Z$71,O28=$Z$72,O28=$Z$73,O28=$Z$74,O28=$Z$75,O28=$Z$76,O28=$Z$77,O28=$Z$78,O28=$Z$79,O28=$Z$80,O28=$Z$81,O28=$Z$82,O28=$Z$83,O28=$Z$84,O28=$Z$85,O28=$Z$86,O28=$Z$87,O28=$Z$88)),"Fehler",0)</f>
        <v>0</v>
      </c>
      <c r="W28" s="11">
        <v>0.6875</v>
      </c>
      <c r="X28" s="12">
        <v>0.70833333333333337</v>
      </c>
      <c r="Y28" s="16"/>
      <c r="Z28" s="15"/>
      <c r="AA28" s="16"/>
      <c r="AB28" s="16"/>
      <c r="AC28" s="15"/>
      <c r="AD28" s="16"/>
      <c r="AE28" s="16"/>
      <c r="AF28" s="16"/>
      <c r="AG28">
        <f>IF(AND(Z28&lt;&gt;"",OR(Z28=$Z$29,Z28=$Z$41,Z28=$Z$42,Z28=$Z$43,Z28=$Z$44,Z28=$Z$45,Z28=$Z$46,Z28=$Z$47,Z28=$Z$48,Z28=$Z$49,Z28=$Z$50,Z28=$Z$51,Z28=$Z$52,Z28=$Z$53,Z28=$Z$54,Z28=$Z$55,Z28=$Z$56,Z28=$Z$57,Z28=$Z$58,Z28=$Z$59,Z28=$Z$70,Z28=$Z$71,Z28=$Z$72,Z28=$Z$73,Z28=$Z$74,Z28=$Z$75,Z28=$Z$76,Z28=$Z$77,Z28=$Z$78,Z28=$Z$79,Z28=$Z$80,Z28=$Z$81,Z28=$Z$82,Z28=$Z$83,Z28=$Z$84,Z28=$Z$85,Z28=$Z$86,Z28=$Z$87,Z28=$Z$88)),"Fehler",0)</f>
        <v>0</v>
      </c>
      <c r="AH28" s="13"/>
    </row>
    <row r="29" spans="1:34" ht="15.75" x14ac:dyDescent="0.25">
      <c r="A29" s="11"/>
      <c r="B29" s="12"/>
      <c r="C29" s="16"/>
      <c r="D29" s="15"/>
      <c r="E29" s="15"/>
      <c r="F29" s="15"/>
      <c r="G29" s="15"/>
      <c r="H29" s="15"/>
      <c r="I29" s="16"/>
      <c r="J29" s="16"/>
      <c r="K29">
        <f>IF(AND(D29&lt;&gt;"",OR(D29=D41,D29=D42,D29=D43,D29=D44,D29=D45,D29=D46,D29=D47,D29=D48,D29=D49,D29=D50,D29=D51,D29=D52,D29=D53,D29=D54,D29=D55,D29=D56,D29=D57,D29=D58,D29=D59,D29=D70,D29=D71,D29=D72,D29=D73,D29=D74,D29=D75,D29=D76,D29=D77,D29=D78,D29=D79,D29=D80,D29=D81,D29=D82,D29=D83,D29=D84,D29=D85,D29=D86,D29=D87,D29=D88,D29=O11,D29=O12,D29=O13,D29=O14,D29=O15,D29=O16,D29=O17,D29=O18,D29=O19,D29=O20,D29=O21,D29=O22,D29=O23,D29=O24,D29=O25,D29=O26,D29=O27,D29=O28,D29=O29,D29=O41,D29=O42,D29=O43,D29=O44,D29=O45,D29=O46,D29=O47,D29=O48,D29=O49,D29=O50,D29=O51,D29=O52,D29=O53,D29=O54,D29=O55,D29=O56,D29=O57,D29=O58,D29=O59,D29=O70,D29=O71,D29=O72,D29=O73,D29=O74,D29=O75,D29=O76,D29=O77,D29=O78,D29=O79,D29=O80,D29=O81,D29=O82,D29=O83,D29=O84,D29=O85,D29=O86,D29=O87,D29=O88,D29=Z11,D29=Z12,D29=Z13,D29=Z14,D29=Z15,D29=Z16,D29=Z17,D29=Z18,D29=Z19,D29=Z20,D29=Z21,D29=Z22,D29=Z23,D29=Z24,D29=Z25,D29=Z26,D29=Z27,D29=Z28,D29=Z29,D29=Z41,D29=Z42,D29=Z43,D29=Z44,D29=Z45,D29=Z46,D29=Z47,D29=Z48,D29=Z49,D29=Z50,D29=Z51,D29=Z52,D29=Z53,D29=Z54,D29=Z55,D29=Z56,D29=Z57,D29=Z58,D29=Z59,D29=Z70,D29=Z71,D29=Z72,D29=Z73,D29=Z74,D29=Z75,D29=Z76,D29=Z77,D29=Z78,D29=Z79,D29=Z80,D29=Z81,D29=Z82,D29=Z83,D29=Z84,D29=Z85,D29=Z86,D29=Z87,D29=Z88)),"Fehler",0)</f>
        <v>0</v>
      </c>
      <c r="L29" s="11">
        <v>0.70833333333333337</v>
      </c>
      <c r="M29" s="12">
        <v>0.72916666666666663</v>
      </c>
      <c r="N29" s="16"/>
      <c r="O29" s="15"/>
      <c r="P29" s="15"/>
      <c r="Q29" s="15"/>
      <c r="R29" s="15"/>
      <c r="S29" s="15"/>
      <c r="T29" s="16"/>
      <c r="U29" s="16"/>
      <c r="V29">
        <f>IF(AND(O29&lt;&gt;"",OR(O29=$O$41,O29=$O$42,O29=$O$43,O29=$O$44,O29=$O$45,O29=$O$46,O29=$O$47,O29=$O$48,O29=$O$49,O29=$O$50,O29=$O$51,O29=$O$52,O29=$O$53,O29=$O$54,O29=$O$55,O29=$O$56,O29=$O$57,O29=$O$58,O29=$O$59,O29=$O$70,O29=$O$71,O29=$O$72,O29=$O$73,O29=$O$74,O29=$O$75,O29=$O$76,O29=$O$77,O29=$O$78,O29=$O$79,O29=$O$80,O29=$O$81,O29=$O$82,O29=$O$83,O29=$O$84,O29=$O$85,O29=$O$86,O29=$O$87,O29=$O$88,O29=$Z$11,O29=$Z$12,O29=$Z$13,O29=$Z$14,O29=$Z$15,O29=$Z$16,O29=$Z$17,O29=$Z$18,O29=$Z$19,O29=$Z$20,O29=$Z$21,O29=$Z$22,O29=$Z$23,O29=$Z$24,O29=$Z$25,O29=$Z$26,O29=$Z$27,O29=$Z$28,O29=$Z$29,O29=$Z$41,O29=$Z$42,O29=$Z$43,O29=$Z$44,O29=$Z$45,O29=$Z$46,O29=$Z$47,O29=$Z$48,O29=$Z$49,O29=$Z$50,O29=$Z$51,O29=$Z$52,O29=$Z$53,O29=$Z$54,O29=$Z$55,O29=$Z$56,O29=$Z$57,O29=$Z$58,O29=$Z$59,O29=$Z$70,O29=$Z$71,O29=$Z$72,O29=$Z$73,O29=$Z$74,O29=$Z$75,O29=$Z$76,O29=$Z$77,O29=$Z$78,O29=$Z$79,O29=$Z$80,O29=$Z$81,O29=$Z$82,O29=$Z$83,O29=$Z$84,O29=$Z$85,O29=$Z$86,O29=$Z$87,O29=$Z$88)),"Fehler",0)</f>
        <v>0</v>
      </c>
      <c r="W29" s="11">
        <v>0.70833333333333337</v>
      </c>
      <c r="X29" s="12">
        <v>0.72916666666666663</v>
      </c>
      <c r="Y29" s="16"/>
      <c r="Z29" s="15"/>
      <c r="AA29" s="15"/>
      <c r="AB29" s="15"/>
      <c r="AC29" s="15"/>
      <c r="AD29" s="15"/>
      <c r="AE29" s="16"/>
      <c r="AF29" s="16"/>
      <c r="AG29">
        <f>IF(AND(Z29&lt;&gt;"",OR(Z29=$Z$41,Z29=$Z$42,Z29=$Z$43,Z29=$Z$44,Z29=$Z$45,Z29=$Z$46,Z29=$Z$47,Z29=$Z$48,Z29=$Z$49,Z29=$Z$50,Z29=$Z$51,Z29=$Z$52,Z29=$Z$53,Z29=$Z$54,Z29=$Z$55,Z29=$Z$56,Z29=$Z$57,Z29=$Z$58,Z29=$Z$59,Z29=$Z$70,Z29=$Z$71,Z29=$Z$72,Z29=$Z$73,Z29=$Z$74,Z29=$Z$75,Z29=$Z$76,Z29=$Z$77,Z29=$Z$78,Z29=$Z$79,Z29=$Z$80,Z29=$Z$81,Z29=$Z$82,Z29=$Z$83,Z29=$Z$84,Z29=$Z$85,Z29=$Z$86,Z29=$Z$87,Z29=$Z$88)),"Fehler",0)</f>
        <v>0</v>
      </c>
      <c r="AH29" s="13"/>
    </row>
    <row r="30" spans="1:3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H30" s="13"/>
    </row>
    <row r="31" spans="1:34" ht="26.25" customHeight="1" x14ac:dyDescent="0.3">
      <c r="A31" s="1" t="s">
        <v>15</v>
      </c>
      <c r="B31" s="1"/>
      <c r="C31" s="2"/>
      <c r="D31" s="22">
        <v>2020</v>
      </c>
      <c r="E31" s="3" t="s">
        <v>20</v>
      </c>
      <c r="F31" s="24"/>
      <c r="I31" s="3" t="s">
        <v>11</v>
      </c>
      <c r="L31" s="1" t="s">
        <v>15</v>
      </c>
      <c r="M31" s="1"/>
      <c r="N31" s="2"/>
      <c r="O31" s="22">
        <v>2020</v>
      </c>
      <c r="P31" s="3" t="s">
        <v>20</v>
      </c>
      <c r="Q31" s="24"/>
      <c r="T31" s="3" t="s">
        <v>11</v>
      </c>
      <c r="W31" s="1" t="s">
        <v>15</v>
      </c>
      <c r="X31" s="1"/>
      <c r="Y31" s="2"/>
      <c r="Z31" s="22">
        <v>2020</v>
      </c>
      <c r="AA31" s="3" t="s">
        <v>20</v>
      </c>
      <c r="AB31" s="24"/>
      <c r="AE31" s="3" t="s">
        <v>11</v>
      </c>
    </row>
    <row r="32" spans="1:34" x14ac:dyDescent="0.2">
      <c r="A32" s="21" t="s">
        <v>120</v>
      </c>
      <c r="C32" s="4"/>
      <c r="E32" s="4"/>
      <c r="F32" s="4"/>
      <c r="H32" s="4"/>
      <c r="L32" s="21" t="s">
        <v>120</v>
      </c>
      <c r="N32" s="4"/>
      <c r="P32" s="4"/>
      <c r="Q32" s="4"/>
      <c r="S32" s="4"/>
      <c r="Y32" s="4"/>
      <c r="AA32" s="4"/>
      <c r="AB32" s="4"/>
      <c r="AD32" s="4"/>
    </row>
    <row r="33" spans="1:35" ht="18" x14ac:dyDescent="0.25">
      <c r="A33" s="20" t="s">
        <v>13</v>
      </c>
      <c r="B33" s="1"/>
      <c r="C33" s="2"/>
      <c r="D33" s="1"/>
      <c r="E33" s="4"/>
      <c r="F33" s="4"/>
      <c r="H33" s="5" t="s">
        <v>16</v>
      </c>
      <c r="J33" s="23">
        <v>207</v>
      </c>
      <c r="L33" s="20" t="s">
        <v>13</v>
      </c>
      <c r="M33" s="1"/>
      <c r="N33" s="2"/>
      <c r="O33" s="1"/>
      <c r="P33" s="4"/>
      <c r="Q33" s="4"/>
      <c r="S33" s="5" t="s">
        <v>16</v>
      </c>
      <c r="U33" s="23">
        <v>205</v>
      </c>
      <c r="W33" s="20" t="s">
        <v>13</v>
      </c>
      <c r="X33" s="1"/>
      <c r="Y33" s="2"/>
      <c r="Z33" s="1"/>
      <c r="AA33" s="4"/>
      <c r="AB33" s="4"/>
      <c r="AD33" s="5" t="s">
        <v>16</v>
      </c>
      <c r="AF33" s="23"/>
    </row>
    <row r="34" spans="1:35" ht="15.75" x14ac:dyDescent="0.25">
      <c r="A34" s="20" t="s">
        <v>17</v>
      </c>
      <c r="C34" s="4"/>
      <c r="E34" s="4"/>
      <c r="F34" s="4"/>
      <c r="H34" s="5" t="s">
        <v>18</v>
      </c>
      <c r="J34" s="23">
        <v>202</v>
      </c>
      <c r="L34" s="20" t="s">
        <v>17</v>
      </c>
      <c r="N34" s="4"/>
      <c r="P34" s="4"/>
      <c r="Q34" s="4"/>
      <c r="S34" s="5" t="s">
        <v>18</v>
      </c>
      <c r="U34" s="23">
        <v>203</v>
      </c>
      <c r="W34" s="20" t="s">
        <v>17</v>
      </c>
      <c r="Y34" s="4"/>
      <c r="AA34" s="4"/>
      <c r="AB34" s="4"/>
      <c r="AD34" s="5" t="s">
        <v>18</v>
      </c>
      <c r="AF34" s="23">
        <v>202</v>
      </c>
    </row>
    <row r="35" spans="1:35" ht="15" x14ac:dyDescent="0.25">
      <c r="A35" s="39" t="s">
        <v>187</v>
      </c>
      <c r="C35" s="4"/>
      <c r="E35" s="4"/>
      <c r="F35" s="4"/>
      <c r="H35" s="4"/>
      <c r="I35" s="19"/>
      <c r="L35" s="39" t="s">
        <v>187</v>
      </c>
      <c r="N35" s="4"/>
      <c r="P35" s="4"/>
      <c r="Q35" s="4"/>
      <c r="S35" s="4"/>
      <c r="T35" s="19"/>
      <c r="W35" s="20"/>
      <c r="Y35" s="4"/>
      <c r="AA35" s="4"/>
      <c r="AB35" s="4"/>
      <c r="AD35" s="4"/>
      <c r="AE35" s="19"/>
    </row>
    <row r="36" spans="1:35" x14ac:dyDescent="0.2">
      <c r="A36" s="6" t="s">
        <v>0</v>
      </c>
      <c r="B36" s="6" t="s">
        <v>8</v>
      </c>
      <c r="C36" s="6" t="s">
        <v>0</v>
      </c>
      <c r="D36" s="6" t="s">
        <v>1</v>
      </c>
      <c r="E36" s="6" t="s">
        <v>2</v>
      </c>
      <c r="F36" s="6" t="s">
        <v>3</v>
      </c>
      <c r="G36" s="7" t="s">
        <v>4</v>
      </c>
      <c r="H36" s="6" t="s">
        <v>5</v>
      </c>
      <c r="I36" s="7" t="s">
        <v>4</v>
      </c>
      <c r="J36" s="6" t="s">
        <v>9</v>
      </c>
      <c r="L36" s="6" t="s">
        <v>0</v>
      </c>
      <c r="M36" s="6" t="s">
        <v>8</v>
      </c>
      <c r="N36" s="6" t="s">
        <v>0</v>
      </c>
      <c r="O36" s="6" t="s">
        <v>1</v>
      </c>
      <c r="P36" s="6" t="s">
        <v>2</v>
      </c>
      <c r="Q36" s="6" t="s">
        <v>3</v>
      </c>
      <c r="R36" s="7" t="s">
        <v>4</v>
      </c>
      <c r="S36" s="6" t="s">
        <v>5</v>
      </c>
      <c r="T36" s="7" t="s">
        <v>4</v>
      </c>
      <c r="U36" s="6" t="s">
        <v>9</v>
      </c>
      <c r="W36" s="6" t="s">
        <v>0</v>
      </c>
      <c r="X36" s="6" t="s">
        <v>8</v>
      </c>
      <c r="Y36" s="6" t="s">
        <v>0</v>
      </c>
      <c r="Z36" s="6" t="s">
        <v>1</v>
      </c>
      <c r="AA36" s="6" t="s">
        <v>2</v>
      </c>
      <c r="AB36" s="6" t="s">
        <v>3</v>
      </c>
      <c r="AC36" s="7" t="s">
        <v>4</v>
      </c>
      <c r="AD36" s="6" t="s">
        <v>5</v>
      </c>
      <c r="AE36" s="7" t="s">
        <v>4</v>
      </c>
      <c r="AF36" s="6" t="s">
        <v>9</v>
      </c>
    </row>
    <row r="37" spans="1:35" ht="18" x14ac:dyDescent="0.25">
      <c r="A37" s="8"/>
      <c r="B37" s="8"/>
      <c r="C37" s="8"/>
      <c r="D37" s="9"/>
      <c r="E37" s="10"/>
      <c r="F37" s="10"/>
      <c r="G37" s="9"/>
      <c r="H37" s="10"/>
      <c r="I37" s="9"/>
      <c r="J37" s="9"/>
      <c r="L37" s="8"/>
      <c r="M37" s="8"/>
      <c r="N37" s="8"/>
      <c r="O37" s="9"/>
      <c r="P37" s="10"/>
      <c r="Q37" s="10"/>
      <c r="R37" s="9"/>
      <c r="S37" s="10"/>
      <c r="T37" s="9"/>
      <c r="U37" s="9"/>
      <c r="W37" s="8"/>
      <c r="X37" s="8"/>
      <c r="Y37" s="8"/>
      <c r="Z37" s="9"/>
      <c r="AA37" s="10"/>
      <c r="AB37" s="10"/>
      <c r="AC37" s="9"/>
      <c r="AD37" s="10"/>
      <c r="AE37" s="9"/>
      <c r="AF37" s="9"/>
    </row>
    <row r="38" spans="1:35" x14ac:dyDescent="0.2">
      <c r="A38" s="6"/>
      <c r="B38" s="6"/>
      <c r="C38" s="6"/>
      <c r="D38" s="9"/>
      <c r="E38" s="10"/>
      <c r="F38" s="10"/>
      <c r="G38" s="9"/>
      <c r="H38" s="10"/>
      <c r="I38" s="9"/>
      <c r="J38" s="9"/>
      <c r="L38" s="6"/>
      <c r="M38" s="6"/>
      <c r="N38" s="6"/>
      <c r="O38" s="9"/>
      <c r="P38" s="10"/>
      <c r="Q38" s="10"/>
      <c r="R38" s="9"/>
      <c r="S38" s="10"/>
      <c r="T38" s="9"/>
      <c r="U38" s="9"/>
      <c r="W38" s="6"/>
      <c r="X38" s="6"/>
      <c r="Y38" s="6"/>
      <c r="Z38" s="9"/>
      <c r="AA38" s="10"/>
      <c r="AB38" s="10"/>
      <c r="AC38" s="9"/>
      <c r="AD38" s="10"/>
      <c r="AE38" s="9"/>
      <c r="AF38" s="9"/>
    </row>
    <row r="39" spans="1:35" x14ac:dyDescent="0.2">
      <c r="A39" s="6" t="s">
        <v>6</v>
      </c>
      <c r="B39" s="6" t="s">
        <v>7</v>
      </c>
      <c r="C39" s="6"/>
      <c r="D39" s="9"/>
      <c r="E39" s="10"/>
      <c r="F39" s="10"/>
      <c r="G39" s="9"/>
      <c r="H39" s="10"/>
      <c r="I39" s="9"/>
      <c r="J39" s="9"/>
      <c r="L39" s="6" t="s">
        <v>6</v>
      </c>
      <c r="M39" s="6" t="s">
        <v>7</v>
      </c>
      <c r="N39" s="6"/>
      <c r="O39" s="9"/>
      <c r="P39" s="10"/>
      <c r="Q39" s="10"/>
      <c r="R39" s="9"/>
      <c r="S39" s="10"/>
      <c r="T39" s="9"/>
      <c r="U39" s="9"/>
      <c r="W39" s="6" t="s">
        <v>6</v>
      </c>
      <c r="X39" s="6" t="s">
        <v>7</v>
      </c>
      <c r="Y39" s="6"/>
      <c r="Z39" s="9"/>
      <c r="AA39" s="10"/>
      <c r="AB39" s="10"/>
      <c r="AC39" s="9"/>
      <c r="AD39" s="10"/>
      <c r="AE39" s="9"/>
      <c r="AF39" s="9"/>
    </row>
    <row r="40" spans="1:35" x14ac:dyDescent="0.2">
      <c r="A40" s="9"/>
      <c r="B40" s="9"/>
      <c r="C40" s="10"/>
      <c r="D40" s="9"/>
      <c r="E40" s="10"/>
      <c r="F40" s="10"/>
      <c r="G40" s="9"/>
      <c r="H40" s="10"/>
      <c r="I40" s="9"/>
      <c r="J40" s="9"/>
      <c r="L40" s="9"/>
      <c r="M40" s="9"/>
      <c r="N40" s="10"/>
      <c r="O40" s="9"/>
      <c r="P40" s="10"/>
      <c r="Q40" s="10"/>
      <c r="R40" s="9"/>
      <c r="S40" s="10"/>
      <c r="T40" s="9"/>
      <c r="U40" s="9"/>
      <c r="W40" s="9"/>
      <c r="X40" s="9"/>
      <c r="Y40" s="10"/>
      <c r="Z40" s="9"/>
      <c r="AA40" s="10"/>
      <c r="AB40" s="10"/>
      <c r="AC40" s="9"/>
      <c r="AD40" s="10"/>
      <c r="AE40" s="9"/>
      <c r="AF40" s="9"/>
    </row>
    <row r="41" spans="1:35" ht="15.75" x14ac:dyDescent="0.25">
      <c r="A41" s="11">
        <v>0.33333333333333331</v>
      </c>
      <c r="B41" s="12">
        <v>0.35416666666666669</v>
      </c>
      <c r="C41" s="6"/>
      <c r="D41" s="9"/>
      <c r="E41" s="10"/>
      <c r="F41" s="10"/>
      <c r="G41" s="15"/>
      <c r="H41" s="16"/>
      <c r="I41" s="16"/>
      <c r="J41" s="16"/>
      <c r="K41">
        <f>IF(AND(D41&lt;&gt;"",OR(D41=D42,D41=D43,D41=D44,D41=D45,D41=D46,D41=D47,D41=D48,D41=D49,D41=D50,D41=D51,D41=D52,D41=D53,D41=D54,D41=D55,D41=D56,D41=D57,D41=D58,D41=D59,D41=D70,D41=D71,D41=D72,D41=D73,D41=D74,D41=D75,D41=D76,D41=D77,D41=D78,D41=D79,D41=D80,D41=D81,D41=D82,D41=D83,D41=D84,D41=D85,D41=D86,D41=D87,D41=D88,D41=O11,D41=O12,D41=O13,D41=O14,D41=O15,D41=O16,D41=O17,D41=O18,D41=O19,D41=O20,D41=O21,D41=O22,D41=O23,D41=O24,D41=O25,D41=O26,D41=O27,D41=O28,D41=O29,D41=O41,D41=O42,D41=O43,D41=O44,D41=O45,D41=O46,D41=O47,D41=O48,D41=O49,D41=O50,D41=O51,D41=O52,D41=O53,D41=O54,D41=O55,D41=O56,D41=O57,D41=O58,D41=O59,D41=O70,D41=O71,D41=O72,D41=O73,D41=O74,D41=O75,D41=O76,D41=O77,D41=O78,D41=O79,D41=O80,D41=O81,D41=O82,D41=O83,D41=O84,D41=O85,D41=O86,D41=O87,D41=O88,D41=Z11,D41=Z12,D41=Z13,D41=Z14,D41=Z15,D41=Z16,D41=Z17,D41=Z18,D41=Z19,D41=Z20,D41=Z21,D41=Z22,D41=Z23,D41=Z24,D41=Z25,D41=Z26,D41=Z27,D41=Z28,D41=Z29,D41=Z41,D41=Z42,D41=Z43,D41=Z44,D41=Z45,D41=Z46,D41=Z47,D41=Z48,D41=Z49,D41=Z50,D41=Z51,D41=Z52,D41=Z53,D41=Z54,D41=Z55,D41=Z56,D41=Z57,D41=Z58,D41=Z59,D41=Z70,D41=Z71,D41=Z72,D41=Z73,D41=Z74,D41=Z75,D41=Z76,D41=Z77,D41=Z78,D41=Z79,D41=Z80,D41=Z81,D41=Z82,D41=Z83,D41=Z84,D41=Z85,D41=Z86,D41=Z87,D41=Z88)),"Fehler",0)</f>
        <v>0</v>
      </c>
      <c r="L41" s="11">
        <v>0.33333333333333331</v>
      </c>
      <c r="M41" s="12">
        <v>0.35416666666666669</v>
      </c>
      <c r="N41" s="6"/>
      <c r="O41" s="15"/>
      <c r="P41" s="16"/>
      <c r="Q41" s="16"/>
      <c r="R41" s="15"/>
      <c r="S41" s="16"/>
      <c r="T41" s="16"/>
      <c r="U41" s="16"/>
      <c r="V41">
        <f>IF(AND(O41&lt;&gt;"",OR(O41=$O$42,O41=$O$43,O41=$O$44,O41=$O$45,O41=$O$46,O41=$O$47,O41=$O$48,O41=$O$49,O41=$O$50,O41=$O$51,O41=$O$52,O41=$O$53,O41=$O$54,O41=$O$55,O41=$O$56,O41=$O$57,O41=$O$58,O41=$O$59,O41=$O$70,O41=$O$71,O41=$O$72,O41=$O$73,O41=$O$74,O41=$O$75,O41=$O$76,O41=$O$77,O41=$O$78,O41=$O$79,O41=$O$80,O41=$O$81,O41=$O$82,O41=$O$83,O41=$O$84,O41=$O$85,O41=$O$86,O41=$O$87,O41=$O$88,O41=$Z$11,O41=$Z$12,O41=$Z$13,O41=$Z$14,O41=$Z$15,O41=$Z$16,O41=$Z$17,O41=$Z$18,O41=$Z$19,O41=$Z$20,O41=$Z$21,O41=$Z$22,O41=$Z$23,O41=$Z$24,O41=$Z$25,O41=$Z$26,O41=$Z$27,O41=$Z$28,O41=$Z$29,O41=$Z$41,O41=$Z$42,O41=$Z$43,O41=$Z$44,O41=$Z$45,O41=$Z$46,O41=$Z$47,O41=$Z$48,O41=$Z$49,O41=$Z$50,O41=$Z$51,O41=$Z$52,O41=$Z$53,O41=$Z$54,O41=$Z$55,O41=$Z$56,O41=$Z$57,O41=$Z$58,O41=$Z$59,O41=$Z$70,O41=$Z$71,O41=$Z$72,O41=$Z$73,O41=$Z$74,O41=$Z$75,O41=$Z$76,O41=$Z$77,O41=$Z$78,O41=$Z$79,O41=$Z$80,O41=$Z$81,O41=$Z$82,O41=$Z$83,O41=$Z$84,O41=$Z$85,O41=$Z$86,O41=$Z$87,O41=$Z$88)),"Fehler",0)</f>
        <v>0</v>
      </c>
      <c r="W41" s="11">
        <v>0.33333333333333331</v>
      </c>
      <c r="X41" s="12">
        <v>0.35416666666666669</v>
      </c>
      <c r="Y41" s="6"/>
      <c r="Z41" s="15"/>
      <c r="AA41" s="16"/>
      <c r="AB41" s="16"/>
      <c r="AC41" s="15"/>
      <c r="AD41" s="16"/>
      <c r="AE41" s="16"/>
      <c r="AF41" s="16"/>
      <c r="AG41">
        <f>IF(AND(Z41&lt;&gt;"",OR(Z41=$Z$42,Z41=$Z$43,Z41=$Z$44,Z41=$Z$45,Z41=$Z$46,Z41=$Z$47,Z41=$Z$48,Z41=$Z$49,Z41=$Z$50,Z41=$Z$51,Z41=$Z$52,Z41=$Z$53,Z41=$Z$54,Z41=$Z$55,Z41=$Z$56,Z41=$Z$57,Z41=$Z$58,Z41=$Z$59,Z41=$Z$70,Z41=$Z$71,Z41=$Z$72,Z41=$Z$73,Z41=$Z$74,Z41=$Z$75,Z41=$Z$76,Z41=$Z$77,Z41=$Z$78,Z41=$Z$79,Z41=$Z$80,Z41=$Z$81,Z41=$Z$82,Z41=$Z$83,Z41=$Z$84,Z41=$Z$85,Z41=$Z$86,Z41=$Z$87,Z41=$Z$88)),"Fehler",0)</f>
        <v>0</v>
      </c>
    </row>
    <row r="42" spans="1:35" ht="15.75" x14ac:dyDescent="0.25">
      <c r="A42" s="11">
        <v>0.35416666666666669</v>
      </c>
      <c r="B42" s="12">
        <v>0.375</v>
      </c>
      <c r="C42" s="6"/>
      <c r="D42" s="9"/>
      <c r="E42" s="10"/>
      <c r="F42" s="10"/>
      <c r="G42" s="15"/>
      <c r="H42" s="16"/>
      <c r="I42" s="16"/>
      <c r="J42" s="16"/>
      <c r="K42">
        <f>IF(AND(D42&lt;&gt;"",OR(D42=D43,D42=D44,D42=D45,D42=D46,D42=D47,D42=D48,D42=D49,D42=D50,D42=D51,D42=D52,D42=D53,D42=D54,D42=D55,D42=D56,D42=D57,D42=D58,D42=D59,D42=D70,D42=D71,D42=D72,D42=D73,D42=D74,D42=D75,D42=D76,D42=D77,D42=D78,D42=D79,D42=D80,D42=D81,D42=D82,D42=D83,D42=D84,D42=D85,D42=D86,D42=D87,D42=D88,D42=O11,D42=O12,D42=O13,D42=O14,D42=O15,D42=O16,D42=O17,D42=O18,D42=O19,D42=O20,D42=O21,D42=O22,D42=O23,D42=O24,D42=O25,D42=O26,D42=O27,D42=O28,D42=O29,D42=O41,D42=O42,D42=O43,D42=O44,D42=O45,D42=O46,D42=O47,D42=O48,D42=O49,D42=O50,D42=O51,D42=O52,D42=O53,D42=O54,D42=O55,D42=O56,D42=O57,D42=O58,D42=O59,D42=O70,D42=O71,D42=O72,D42=O73,D42=O74,D42=O75,D42=O76,D42=O77,D42=O78,D42=O79,D42=O80,D42=O81,D42=O82,D42=O83,D42=O84,D42=O85,D42=O86,D42=O87,D42=O88,D42=Z11,D42=Z12,D42=Z13,D42=Z14,D42=Z15,D42=Z16,D42=Z17,D42=Z18,D42=Z19,D42=Z20,D42=Z21,D42=Z22,D42=Z23,D42=Z24,D42=Z25,D42=Z26,D42=Z27,D42=Z28,D42=Z29,D42=Z41,D42=Z42,D42=Z43,D42=Z44,D42=Z45,D42=Z46,D42=Z47,D42=Z48,D42=Z49,D42=Z50,D42=Z51,D42=Z52,D42=Z53,D42=Z54,D42=Z55,D42=Z56,D42=Z57,D42=Z58,D42=Z59,D42=Z70,D42=Z71,D42=Z72,D42=Z73,D42=Z74,D42=Z75,D42=Z76,D42=Z77,D42=Z78,D42=Z79,D42=Z80,D42=Z81,D42=Z82,D42=Z83,D42=Z84,D42=Z85,D42=Z86,D42=Z87,D42=Z88)),"Fehler",0)</f>
        <v>0</v>
      </c>
      <c r="L42" s="11">
        <v>0.35416666666666669</v>
      </c>
      <c r="M42" s="12">
        <v>0.375</v>
      </c>
      <c r="N42" s="6"/>
      <c r="O42" s="15"/>
      <c r="P42" s="16"/>
      <c r="Q42" s="16"/>
      <c r="R42" s="15"/>
      <c r="S42" s="16"/>
      <c r="T42" s="16"/>
      <c r="U42" s="16"/>
      <c r="V42">
        <f>IF(AND(O42&lt;&gt;"",OR(O42=$O$43,O42=$O$44,O42=$O$45,O42=$O$46,O42=$O$47,O42=$O$48,O42=$O$49,O42=$O$50,O42=$O$51,O42=$O$52,O42=$O$53,O42=$O$54,O42=$O$55,O42=$O$56,O42=$O$57,O42=$O$58,O42=$O$59,O42=$O$70,O42=$O$71,O42=$O$72,O42=$O$73,O42=$O$74,O42=$O$75,O42=$O$76,O42=$O$77,O42=$O$78,O42=$O$79,O42=$O$80,O42=$O$81,O42=$O$82,O42=$O$83,O42=$O$84,O42=$O$85,O42=$O$86,O42=$O$87,O42=$O$88,O42=$Z$11,O42=$Z$12,O42=$Z$13,O42=$Z$14,O42=$Z$15,O42=$Z$16,O42=$Z$17,O42=$Z$18,O42=$Z$19,O42=$Z$20,O42=$Z$21,O42=$Z$22,O42=$Z$23,O42=$Z$24,O42=$Z$25,O42=$Z$26,O42=$Z$27,O42=$Z$28,O42=$Z$29,O42=$Z$41,O42=$Z$42,O42=$Z$43,O42=$Z$44,O42=$Z$45,O42=$Z$46,O42=$Z$47,O42=$Z$48,O42=$Z$49,O42=$Z$50,O42=$Z$51,O42=$Z$52,O42=$Z$53,O42=$Z$54,O42=$Z$55,O42=$Z$56,O42=$Z$57,O42=$Z$58,O42=$Z$59,O42=$Z$70,O42=$Z$71,O42=$Z$72,O42=$Z$73,O42=$Z$74,O42=$Z$75,O42=$Z$76,O42=$Z$77,O42=$Z$78,O42=$Z$79,O42=$Z$80,O42=$Z$81,O42=$Z$82,O42=$Z$83,O42=$Z$84,O42=$Z$85,O42=$Z$86,O42=$Z$87,O42=$Z$88)),"Fehler",0)</f>
        <v>0</v>
      </c>
      <c r="W42" s="11">
        <v>0.35416666666666669</v>
      </c>
      <c r="X42" s="12">
        <v>0.375</v>
      </c>
      <c r="Y42" s="6"/>
      <c r="Z42" s="15"/>
      <c r="AA42" s="16"/>
      <c r="AB42" s="16"/>
      <c r="AC42" s="15"/>
      <c r="AD42" s="16"/>
      <c r="AE42" s="16"/>
      <c r="AF42" s="16"/>
      <c r="AG42">
        <f>IF(AND(Z42&lt;&gt;"",OR(Z42=$Z$43,Z42=$Z$44,Z42=$Z$45,Z42=$Z$46,Z42=$Z$47,Z42=$Z$48,Z42=$Z$49,Z42=$Z$50,Z42=$Z$51,Z42=$Z$52,Z42=$Z$53,Z42=$Z$54,Z42=$Z$55,Z42=$Z$56,Z42=$Z$57,Z42=$Z$58,Z42=$Z$59,Z42=$Z$70,Z42=$Z$71,Z42=$Z$72,Z42=$Z$73,Z42=$Z$74,Z42=$Z$75,Z42=$Z$76,Z42=$Z$77,Z42=$Z$78,Z42=$Z$79,Z42=$Z$80,Z42=$Z$81,Z42=$Z$82,Z42=$Z$83,Z42=$Z$84,Z42=$Z$85,Z42=$Z$86,Z42=$Z$87,Z42=$Z$88)),"Fehler",0)</f>
        <v>0</v>
      </c>
    </row>
    <row r="43" spans="1:35" ht="15.75" x14ac:dyDescent="0.25">
      <c r="A43" s="11">
        <v>0.375</v>
      </c>
      <c r="B43" s="12">
        <v>0.39583333333333331</v>
      </c>
      <c r="C43" s="6"/>
      <c r="D43" s="9" t="s">
        <v>99</v>
      </c>
      <c r="E43" s="10" t="s">
        <v>143</v>
      </c>
      <c r="F43" s="10" t="s">
        <v>51</v>
      </c>
      <c r="G43" s="15"/>
      <c r="H43" s="16" t="s">
        <v>186</v>
      </c>
      <c r="I43" s="16"/>
      <c r="J43" s="16" t="s">
        <v>44</v>
      </c>
      <c r="K43">
        <f>IF(AND(D43&lt;&gt;"",OR(D43=D44,D43=D45,D43=D46,D43=D47,D43=D48,D43=D49,D43=D50,D43=D51,D43=D52,D43=D53,D43=D54,D43=D55,D43=D56,D43=D57,D43=D58,D43=D59,D43=D70,D43=D71,D43=D72,D43=D73,D43=D74,D43=D75,D43=D76,D43=D77,D43=D78,D43=D79,D43=D80,D43=D81,D43=D82,D43=D83,D43=D84,D43=D85,D43=D86,D43=D87,D43=D88,D43=O11,D43=O12,D43=O13,D43=O14,D43=O15,D43=O16,D43=O17,D43=O18,D43=O19,D43=O20,D43=O21,D43=O22,D43=O23,D43=O24,D43=O25,D43=O26,D43=O27,D43=O28,D43=O29,D43=O41,D43=O42,D43=O43,D43=O44,D43=O45,D43=O46,D43=O47,D43=O48,D43=O49,D43=O50,D43=O51,D43=O52,D43=O53,D43=O54,D43=O55,D43=O56,D43=O57,D43=O58,D43=O59,D43=O70,D43=O71,D43=O72,D43=O73,D43=O74,D43=O75,D43=O76,D43=O77,D43=O78,D43=O79,D43=O80,D43=O81,D43=O82,D43=O83,D43=O84,D43=O85,D43=O86,D43=O87,D43=O88,D43=Z11,D43=Z12,D43=Z13,D43=Z14,D43=Z15,D43=Z16,D43=Z17,D43=Z18,D43=Z19,D43=Z20,D43=Z21,D43=Z22,D43=Z23,D43=Z24,D43=Z25,D43=Z26,D43=Z27,D43=Z28,D43=Z29,D43=Z41,D43=Z42,D43=Z43,D43=Z44,D43=Z45,D43=Z46,D43=Z47,D43=Z48,D43=Z49,D43=Z50,D43=Z51,D43=Z52,D43=Z53,D43=Z54,D43=Z55,D43=Z56,D43=Z57,D43=Z58,D43=Z59,D43=Z70,D43=Z71,D43=Z72,D43=Z73,D43=Z74,D43=Z75,D43=Z76,D43=Z77,D43=Z78,D43=Z79,D43=Z80,D43=Z81,D43=Z82,D43=Z83,D43=Z84,D43=Z85,D43=Z86,D43=Z87,D43=Z88)),"Fehler",0)</f>
        <v>0</v>
      </c>
      <c r="L43" s="11">
        <v>0.375</v>
      </c>
      <c r="M43" s="12">
        <v>0.39583333333333331</v>
      </c>
      <c r="N43" s="6"/>
      <c r="O43" s="15"/>
      <c r="P43" s="16"/>
      <c r="Q43" s="16"/>
      <c r="R43" s="15"/>
      <c r="S43" s="16"/>
      <c r="T43" s="16"/>
      <c r="U43" s="16"/>
      <c r="V43">
        <f>IF(AND(O43&lt;&gt;"",OR(O43=$O$44,O43=$O$45,O43=$O$46,O43=$O$47,O43=$O$48,O43=$O$49,O43=$O$50,O43=$O$51,O43=$O$52,O43=$O$53,O43=$O$54,O43=$O$55,O43=$O$56,O43=$O$57,O43=$O$58,O43=$O$59,O43=$O$70,O43=$O$71,O43=$O$72,O43=$O$73,O43=$O$74,O43=$O$75,O43=$O$76,O43=$O$77,O43=$O$78,O43=$O$79,O43=$O$80,O43=$O$81,O43=$O$82,O43=$O$83,O43=$O$84,O43=$O$85,O43=$O$86,O43=$O$87,O43=$O$88,O43=$Z$11,O43=$Z$12,O43=$Z$13,O43=$Z$14,O43=$Z$15,O43=$Z$16,O43=$Z$17,O43=$Z$18,O43=$Z$19,O43=$Z$20,O43=$Z$21,O43=$Z$22,O43=$Z$23,O43=$Z$24,O43=$Z$25,O43=$Z$26,O43=$Z$27,O43=$Z$28,O43=$Z$29,O43=$Z$41,O43=$Z$42,O43=$Z$43,O43=$Z$44,O43=$Z$45,O43=$Z$46,O43=$Z$47,O43=$Z$48,O43=$Z$49,O43=$Z$50,O43=$Z$51,O43=$Z$52,O43=$Z$53,O43=$Z$54,O43=$Z$55,O43=$Z$56,O43=$Z$57,O43=$Z$58,O43=$Z$59,O43=$Z$70,O43=$Z$71,O43=$Z$72,O43=$Z$73,O43=$Z$74,O43=$Z$75,O43=$Z$76,O43=$Z$77,O43=$Z$78,O43=$Z$79,O43=$Z$80,O43=$Z$81,O43=$Z$82,O43=$Z$83,O43=$Z$84,O43=$Z$85,O43=$Z$86,O43=$Z$87,O43=$Z$88)),"Fehler",0)</f>
        <v>0</v>
      </c>
      <c r="W43" s="11">
        <v>0.375</v>
      </c>
      <c r="X43" s="12">
        <v>0.39583333333333331</v>
      </c>
      <c r="Y43" s="6"/>
      <c r="Z43" s="15"/>
      <c r="AA43" s="16"/>
      <c r="AB43" s="16"/>
      <c r="AC43" s="15"/>
      <c r="AD43" s="16"/>
      <c r="AE43" s="16"/>
      <c r="AF43" s="16"/>
      <c r="AG43">
        <f>IF(AND(Z43&lt;&gt;"",OR(Z43=$Z$44,Z43=$Z$45,Z43=$Z$46,Z43=$Z$47,Z43=$Z$48,Z43=$Z$49,Z43=$Z$50,Z43=$Z$51,Z43=$Z$52,Z43=$Z$53,Z43=$Z$54,Z43=$Z$55,Z43=$Z$56,Z43=$Z$57,Z43=$Z$58,Z43=$Z$59,Z43=$Z$70,Z43=$Z$71,Z43=$Z$72,Z43=$Z$73,Z43=$Z$74,Z43=$Z$75,Z43=$Z$76,Z43=$Z$77,Z43=$Z$78,Z43=$Z$79,Z43=$Z$80,Z43=$Z$81,Z43=$Z$82,Z43=$Z$83,Z43=$Z$84,Z43=$Z$85,Z43=$Z$86,Z43=$Z$87,Z43=$Z$88)),"Fehler",0)</f>
        <v>0</v>
      </c>
    </row>
    <row r="44" spans="1:35" ht="15.75" x14ac:dyDescent="0.25">
      <c r="A44" s="11">
        <v>0.39583333333333331</v>
      </c>
      <c r="B44" s="12">
        <v>0.41666666666666669</v>
      </c>
      <c r="C44" s="6"/>
      <c r="D44" s="15" t="s">
        <v>164</v>
      </c>
      <c r="E44" s="16" t="s">
        <v>143</v>
      </c>
      <c r="F44" s="16" t="s">
        <v>51</v>
      </c>
      <c r="G44" s="15"/>
      <c r="H44" s="16" t="s">
        <v>186</v>
      </c>
      <c r="I44" s="16"/>
      <c r="J44" s="16" t="s">
        <v>44</v>
      </c>
      <c r="K44">
        <f>IF(AND(D44&lt;&gt;"",OR(D44=D45,D44=D46,D44=D47,D44=D48,D44=D49,D44=D50,D44=D51,D44=D52,D44=D53,D44=D54,D44=D55,D44=D56,D44=D57,D44=D58,D44=D59,D44=D70,D44=D71,D44=D72,D44=D73,D44=D74,D44=D75,D44=D76,D44=D77,D44=D78,D44=D79,D44=D80,D44=D81,D44=D82,D44=D83,D44=D84,D44=D85,D44=D86,D44=D87,D44=D88,D44=O11,D44=O12,D44=O13,D44=O14,D44=O15,D44=O16,D44=O17,D44=O18,D44=O19,D44=O20,D44=O21,D44=O22,D44=O23,D44=O24,D44=O25,D44=O26,D44=O27,D44=O28,D44=O29,D44=O41,D44=O42,D44=O43,D44=O44,D44=O45,D44=O46,D44=O47,D44=O48,D44=O49,D44=O50,D44=O51,D44=O52,D44=O53,D44=O54,D44=O55,D44=O56,D44=O57,D44=O58,D44=O59,D44=O70,D44=O71,D44=O72,D44=O73,D44=O74,D44=O75,D44=O76,D44=O77,D44=O78,D44=O79,D44=O80,D44=O81,D44=O82,D44=O83,D44=O84,D44=O85,D44=O86,D44=O87,D44=O88,D44=Z11,D44=Z12,D44=Z13,D44=Z14,D44=Z15,D44=Z16,D44=Z17,D44=Z18,D44=Z19,D44=Z20,D44=Z21,D44=Z22,D44=Z23,D44=Z24,D44=Z25,D44=Z26,D44=Z27,D44=Z28,D44=Z29,D44=Z41,D44=Z42,D44=Z43,D44=Z44,D44=Z45,D44=Z46,D44=Z47,D44=Z48,D44=Z49,D44=Z50,D44=Z51,D44=Z52,D44=Z53,D44=Z54,D44=Z55,D44=Z56,D44=Z57,D44=Z58,D44=Z59,D44=Z70,D44=Z71,D44=Z72,D44=Z73,D44=Z74,D44=Z75,D44=Z76,D44=Z77,D44=Z78,D44=Z79,D44=Z80,D44=Z81,D44=Z82,D44=Z83,D44=Z84,D44=Z85,D44=Z86,D44=Z87,D44=Z88)),"Fehler",0)</f>
        <v>0</v>
      </c>
      <c r="L44" s="11">
        <v>0.39583333333333331</v>
      </c>
      <c r="M44" s="12">
        <v>0.41666666666666669</v>
      </c>
      <c r="N44" s="6"/>
      <c r="O44" s="15"/>
      <c r="P44" s="16"/>
      <c r="Q44" s="16"/>
      <c r="R44" s="15"/>
      <c r="S44" s="16"/>
      <c r="T44" s="16"/>
      <c r="U44" s="16"/>
      <c r="V44">
        <f>IF(AND(O44&lt;&gt;"",OR(O44=$O$45,O44=$O$46,O44=$O$47,O44=$O$48,O44=$O$49,O44=$O$50,O44=$O$51,O44=$O$52,O44=$O$53,O44=$O$54,O44=$O$55,O44=$O$56,O44=$O$57,O44=$O$58,O44=$O$59,O44=$O$70,O44=$O$71,O44=$O$72,O44=$O$73,O44=$O$74,O44=$O$75,O44=$O$76,O44=$O$77,O44=$O$78,O44=$O$79,O44=$O$80,O44=$O$81,O44=$O$82,O44=$O$83,O44=$O$84,O44=$O$85,O44=$O$86,O44=$O$87,O44=$O$88,O44=$Z$11,O44=$Z$12,O44=$Z$13,O44=$Z$14,O44=$Z$15,O44=$Z$16,O44=$Z$17,O44=$Z$18,O44=$Z$19,O44=$Z$20,O44=$Z$21,O44=$Z$22,O44=$Z$23,O44=$Z$24,O44=$Z$25,O44=$Z$26,O44=$Z$27,O44=$Z$28,O44=$Z$29,O44=$Z$41,O44=$Z$42,O44=$Z$43,O44=$Z$44,O44=$Z$45,O44=$Z$46,O44=$Z$47,O44=$Z$48,O44=$Z$49,O44=$Z$50,O44=$Z$51,O44=$Z$52,O44=$Z$53,O44=$Z$54,O44=$Z$55,O44=$Z$56,O44=$Z$57,O44=$Z$58,O44=$Z$59,O44=$Z$70,O44=$Z$71,O44=$Z$72,O44=$Z$73,O44=$Z$74,O44=$Z$75,O44=$Z$76,O44=$Z$77,O44=$Z$78,O44=$Z$79,O44=$Z$80,O44=$Z$81,O44=$Z$82,O44=$Z$83,O44=$Z$84,O44=$Z$85,O44=$Z$86,O44=$Z$87,O44=$Z$88)),"Fehler",0)</f>
        <v>0</v>
      </c>
      <c r="W44" s="11">
        <v>0.39583333333333331</v>
      </c>
      <c r="X44" s="12">
        <v>0.41666666666666669</v>
      </c>
      <c r="Y44" s="6"/>
      <c r="Z44" s="15"/>
      <c r="AA44" s="16"/>
      <c r="AB44" s="16"/>
      <c r="AC44" s="15"/>
      <c r="AD44" s="16"/>
      <c r="AE44" s="16"/>
      <c r="AF44" s="16"/>
      <c r="AG44">
        <f>IF(AND(Z44&lt;&gt;"",OR(Z44=$Z$45,Z44=$Z$46,Z44=$Z$47,Z44=$Z$48,Z44=$Z$49,Z44=$Z$50,Z44=$Z$51,Z44=$Z$52,Z44=$Z$53,Z44=$Z$54,Z44=$Z$55,Z44=$Z$56,Z44=$Z$57,Z44=$Z$58,Z44=$Z$59,Z44=$Z$70,Z44=$Z$71,Z44=$Z$72,Z44=$Z$73,Z44=$Z$74,Z44=$Z$75,Z44=$Z$76,Z44=$Z$77,Z44=$Z$78,Z44=$Z$79,Z44=$Z$80,Z44=$Z$81,Z44=$Z$82,Z44=$Z$83,Z44=$Z$84,Z44=$Z$85,Z44=$Z$86,Z44=$Z$87,Z44=$Z$88)),"Fehler",0)</f>
        <v>0</v>
      </c>
    </row>
    <row r="45" spans="1:35" ht="15.75" x14ac:dyDescent="0.25">
      <c r="A45" s="11"/>
      <c r="B45" s="12"/>
      <c r="C45" s="6"/>
      <c r="E45" s="4"/>
      <c r="G45" s="15"/>
      <c r="H45" s="16"/>
      <c r="I45" s="16"/>
      <c r="J45" s="16"/>
      <c r="K45">
        <f>IF(AND(D45&lt;&gt;"",OR(D45=$D$46,D45=$D$47,D45=$D$48,D45=$D$49,D45=$D$50,D45=$D$51,D45=$D$52,D45=$D$53,D45=$D$54,D45=$D$55,D45=$D$56,D45=$D$57,D45=$D$58,D45=$D$59,D45=$D$70,D45=$D$71,D45=$D$72,D45=$D$73,D45=$D$74,D45=$D$75,D45=$D$76,D45=$D$77,D45=$D$78,D45=$D$79,D45=$D$80,D45=$D$81,D45=$D$82,D45=$D$83,D45=$D$84,D45=$D$85,D45=$D$86,D45=$D$87,D45=$D$88,D45=$O$11,D45=$O$12,D45=$O$13,D45=$O$14,D45=$O$15,D45=$O$16,D45=$O$17,D45=$O$18,D45=$O$19,D45=$O$20,D45=$O$21,D45=$O$22,D45=$O$23,D45=$O$24,D45=$O$25,D45=$O$26,D45=$O$27,D45=$O$28,D45=$O$29,D45=$O$41,D45=$O$42,D45=$O$43,D45=$O$44,D45=$O$45,D45=$O$46,D45=$O$47,D45=$O$48,D45=$O$49,D45=$O$50,D45=$O$51,D45=$O$52,D45=$O$53,D45=$O$54,D45=$O$55,D45=$O$56,D45=$O$57,D45=$O$58,D45=$O$59,D45=$O$70,D45=$O$71,D45=$O$72,D45=$O$73,D45=$O$74,D45=$O$75,D45=$O$76,D45=$O$77,D45=$O$78,D45=$O$79,D45=$O$80,D45=$O$81,D45=$O$82,D45=$O$83,D45=$O$84,D45=$O$85,D45=$O$86,D45=$O$87,D45=$O$88,D45=$Z$11,D45=$Z$12,D45=$Z$13,D45=$Z$14,D45=$Z$15,D45=$Z$16,D45=$Z$17,D45=$Z$18,D45=$Z$19,D45=$Z$20,D45=$Z$21,D45=$Z$22,D45=$Z$23,D45=$Z$24,D45=$Z$25,D45=$Z$26,D45=$Z$27,D45=$Z$28,D45=$Z$29,D45=$Z$41,D45=$Z$42,D45=$Z$43,D45=$Z$44,D45=$Z$45,D45=$Z$46,D45=$Z$47,D45=$Z$48,D45=$Z$49,D45=$Z$50,D45=$Z$51,D45=$Z$52,D45=$Z$53,D45=$Z$54,D45=$Z$55,D45=$Z$56,D45=$Z$57,D45=$Z$58,D45=$Z$59,D45=$Z$70,D45=$Z$71,D45=$Z$72,D45=$Z$73,D45=$Z$74,D45=$Z$75,D45=$Z$76,D45=$Z$77,D45=$Z$78,D45=$Z$79,D45=$Z$80,D45=$Z$81,D45=$Z$82,D45=$Z$83,D45=$Z$84,D45=$Z$85,D45=$Z$86,D45=$Z$87,D45=$Z$88)),"Fehler",0)</f>
        <v>0</v>
      </c>
      <c r="L45" s="11"/>
      <c r="M45" s="12"/>
      <c r="N45" s="6"/>
      <c r="O45" s="15"/>
      <c r="P45" s="16"/>
      <c r="Q45" s="16"/>
      <c r="R45" s="15"/>
      <c r="S45" s="16"/>
      <c r="T45" s="16"/>
      <c r="U45" s="16"/>
      <c r="V45">
        <f>IF(AND(O45&lt;&gt;"",OR(O45=$O$46,O45=$O$47,O45=$O$48,O45=$O$49,O45=$O$50,O45=$O$51,O45=$O$52,O45=$O$53,O45=$O$54,O45=$O$55,O45=$O$56,O45=$O$57,O45=$O$58,O45=$O$59,O45=$O$70,O45=$O$71,O45=$O$72,O45=$O$73,O45=$O$74,O45=$O$75,O45=$O$76,O45=$O$77,O45=$O$78,O45=$O$79,O45=$O$80,O45=$O$81,O45=$O$82,O45=$O$83,O45=$O$84,O45=$O$85,O45=$O$86,O45=$O$87,O45=$O$88,O45=$Z$11,O45=$Z$12,O45=$Z$13,O45=$Z$14,O45=$Z$15,O45=$Z$16,O45=$Z$17,O45=$Z$18,O45=$Z$19,O45=$Z$20,O45=$Z$21,O45=$Z$22,O45=$Z$23,O45=$Z$24,O45=$Z$25,O45=$Z$26,O45=$Z$27,O45=$Z$28,O45=$Z$29,O45=$Z$41,O45=$Z$42,O45=$Z$43,O45=$Z$44,O45=$Z$45,O45=$Z$46,O45=$Z$47,O45=$Z$48,O45=$Z$49,O45=$Z$50,O45=$Z$51,O45=$Z$52,O45=$Z$53,O45=$Z$54,O45=$Z$55,O45=$Z$56,O45=$Z$57,O45=$Z$58,O45=$Z$59,O45=$Z$70,O45=$Z$71,O45=$Z$72,O45=$Z$73,O45=$Z$74,O45=$Z$75,O45=$Z$76,O45=$Z$77,O45=$Z$78,O45=$Z$79,O45=$Z$80,O45=$Z$81,O45=$Z$82,O45=$Z$83,O45=$Z$84,O45=$Z$85,O45=$Z$86,O45=$Z$87,O45=$Z$88)),"Fehler",0)</f>
        <v>0</v>
      </c>
      <c r="W45" s="11"/>
      <c r="X45" s="12"/>
      <c r="Y45" s="6"/>
      <c r="Z45" s="15"/>
      <c r="AA45" s="16"/>
      <c r="AB45" s="16"/>
      <c r="AC45" s="15"/>
      <c r="AD45" s="16"/>
      <c r="AE45" s="16"/>
      <c r="AF45" s="16"/>
      <c r="AG45">
        <f>IF(AND(Z45&lt;&gt;"",OR(Z45=$Z$46,Z45=$Z$47,Z45=$Z$48,Z45=$Z$49,Z45=$Z$50,Z45=$Z$51,Z45=$Z$52,Z45=$Z$53,Z45=$Z$54,Z45=$Z$55,Z45=$Z$56,Z45=$Z$57,Z45=$Z$58,Z45=$Z$59,Z45=$Z$70,Z45=$Z$71,Z45=$Z$72,Z45=$Z$73,Z45=$Z$74,Z45=$Z$75,Z45=$Z$76,Z45=$Z$77,Z45=$Z$78,Z45=$Z$79,Z45=$Z$80,Z45=$Z$81,Z45=$Z$82,Z45=$Z$83,Z45=$Z$84,Z45=$Z$85,Z45=$Z$86,Z45=$Z$87,Z45=$Z$88)),"Fehler",0)</f>
        <v>0</v>
      </c>
      <c r="AH45" s="13"/>
      <c r="AI45" s="13"/>
    </row>
    <row r="46" spans="1:35" ht="15.75" x14ac:dyDescent="0.25">
      <c r="A46" s="11">
        <v>0.4375</v>
      </c>
      <c r="B46" s="12">
        <v>0.45833333333333331</v>
      </c>
      <c r="C46" s="6"/>
      <c r="D46" s="9" t="s">
        <v>101</v>
      </c>
      <c r="E46" s="10" t="s">
        <v>48</v>
      </c>
      <c r="F46" s="10" t="s">
        <v>50</v>
      </c>
      <c r="G46" s="15"/>
      <c r="H46" s="16" t="s">
        <v>186</v>
      </c>
      <c r="I46" s="16"/>
      <c r="J46" s="16" t="s">
        <v>51</v>
      </c>
      <c r="K46">
        <f>IF(AND(D46&lt;&gt;"",OR(D46=$D$47,D46=$D$48,D46=$D$49,D46=$D$50,D46=$D$51,D46=$D$52,D46=$D$53,D46=$D$54,D46=$D$55,D46=$D$56,D46=$D$57,D46=$D$58,D46=$D$59,D46=$D$70,D46=$D$71,D46=$D$72,D46=$D$73,D46=$D$74,D46=$D$75,D46=$D$76,D46=$D$77,D46=$D$78,D46=$D$79,D46=$D$80,D46=$D$81,D46=$D$82,D46=$D$83,D46=$D$84,D46=$D$85,D46=$D$86,D46=$D$87,D46=$D$88,D46=$O$11,D46=$O$12,D46=$O$13,D46=$O$14,D46=$O$15,D46=$O$16,D46=$O$17,D46=$O$18,D46=$O$19,D46=$O$20,D46=$O$21,D46=$O$22,D46=$O$23,D46=$O$24,D46=$O$25,D46=$O$26,D46=$O$27,D46=$O$28,D46=$O$29,D46=$O$41,D46=$O$42,D46=$O$43,D46=$O$44,D46=$O$45,D46=$O$46,D46=$O$47,D46=$O$48,D46=$O$49,D46=$O$50,D46=$O$51,D46=$O$52,D46=$O$53,D46=$O$54,D46=$O$55,D46=$O$56,D46=$O$57,D46=$O$58,D46=$O$59,D46=$O$70,D46=$O$71,D46=$O$72,D46=$O$73,D46=$O$74,D46=$O$75,D46=$O$76,D46=$O$77,D46=$O$78,D46=$O$79,D46=$O$80,D46=$O$81,D46=$O$82,D46=$O$83,D46=$O$84,D46=$O$85,D46=$O$86,D46=$O$87,D46=$O$88,D46=$Z$11,D46=$Z$12,D46=$Z$13,D46=$Z$14,D46=$Z$15,D46=$Z$16,D46=$Z$17,D46=$Z$18,D46=$Z$19,D46=$Z$20,D46=$Z$21,D46=$Z$22,D46=$Z$23,D46=$Z$24,D46=$Z$25,D46=$Z$26,D46=$Z$27,D46=$Z$28,D46=$Z$29,D46=$Z$41,D46=$Z$42,D46=$Z$43,D46=$Z$44,D46=$Z$45,D46=$Z$46,D46=$Z$47,D46=$Z$48,D46=$Z$49,D46=$Z$50,D46=$Z$51,D46=$Z$52,D46=$Z$53,D46=$Z$54,D46=$Z$55,D46=$Z$56,D46=$Z$57,D46=$Z$58,D46=$Z$59,D46=$Z$70,D46=$Z$71,D46=$Z$72,D46=$Z$73,D46=$Z$74,D46=$Z$75,D46=$Z$76,D46=$Z$77,D46=$Z$78,D46=$Z$79,D46=$Z$80,D46=$Z$81,D46=$Z$82,D46=$Z$83,D46=$Z$84,D46=$Z$85,D46=$Z$86,D46=$Z$87,D46=$Z$88)),"Fehler",0)</f>
        <v>0</v>
      </c>
      <c r="L46" s="11">
        <v>0.4375</v>
      </c>
      <c r="M46" s="12">
        <v>0.45833333333333331</v>
      </c>
      <c r="N46" s="6"/>
      <c r="O46" s="15"/>
      <c r="P46" s="16"/>
      <c r="Q46" s="16"/>
      <c r="R46" s="15"/>
      <c r="S46" s="16"/>
      <c r="T46" s="16"/>
      <c r="U46" s="16"/>
      <c r="V46">
        <f>IF(AND(O46&lt;&gt;"",OR(O46=$O$47,O46=$O$48,O46=$O$49,O46=$O$50,O46=$O$51,O46=$O$52,O46=$O$53,O46=$O$54,O46=$O$55,O46=$O$56,O46=$O$57,O46=$O$58,O46=$O$59,O46=$O$70,O46=$O$71,O46=$O$72,O46=$O$73,O46=$O$74,O46=$O$75,O46=$O$76,O46=$O$77,O46=$O$78,O46=$O$79,O46=$O$80,O46=$O$81,O46=$O$82,O46=$O$83,O46=$O$84,O46=$O$85,O46=$O$86,O46=$O$87,O46=$O$88,O46=$Z$11,O46=$Z$12,O46=$Z$13,O46=$Z$14,O46=$Z$15,O46=$Z$16,O46=$Z$17,O46=$Z$18,O46=$Z$19,O46=$Z$20,O46=$Z$21,O46=$Z$22,O46=$Z$23,O46=$Z$24,O46=$Z$25,O46=$Z$26,O46=$Z$27,O46=$Z$28,O46=$Z$29,O46=$Z$41,O46=$Z$42,O46=$Z$43,O46=$Z$44,O46=$Z$45,O46=$Z$46,O46=$Z$47,O46=$Z$48,O46=$Z$49,O46=$Z$50,O46=$Z$51,O46=$Z$52,O46=$Z$53,O46=$Z$54,O46=$Z$55,O46=$Z$56,O46=$Z$57,O46=$Z$58,O46=$Z$59,O46=$Z$70,O46=$Z$71,O46=$Z$72,O46=$Z$73,O46=$Z$74,O46=$Z$75,O46=$Z$76,O46=$Z$77,O46=$Z$78,O46=$Z$79,O46=$Z$80,O46=$Z$81,O46=$Z$82,O46=$Z$83,O46=$Z$84,O46=$Z$85,O46=$Z$86,O46=$Z$87,O46=$Z$88)),"Fehler",0)</f>
        <v>0</v>
      </c>
      <c r="W46" s="11">
        <v>0.4375</v>
      </c>
      <c r="X46" s="12">
        <v>0.45833333333333331</v>
      </c>
      <c r="Y46" s="6"/>
      <c r="Z46" s="15"/>
      <c r="AA46" s="16"/>
      <c r="AB46" s="16"/>
      <c r="AC46" s="15"/>
      <c r="AD46" s="16"/>
      <c r="AE46" s="16"/>
      <c r="AF46" s="16"/>
      <c r="AG46">
        <f>IF(AND(Z46&lt;&gt;"",OR(Z46=$Z$47,Z46=$Z$48,Z46=$Z$49,Z46=$Z$50,Z46=$Z$51,Z46=$Z$52,Z46=$Z$53,Z46=$Z$54,Z46=$Z$55,Z46=$Z$56,Z46=$Z$57,Z46=$Z$58,Z46=$Z$59,Z46=$Z$70,Z46=$Z$71,Z46=$Z$72,Z46=$Z$73,Z46=$Z$74,Z46=$Z$75,Z46=$Z$76,Z46=$Z$77,Z46=$Z$78,Z46=$Z$79,Z46=$Z$80,Z46=$Z$81,Z46=$Z$82,Z46=$Z$83,Z46=$Z$84,Z46=$Z$85,Z46=$Z$86,Z46=$Z$87,Z46=$Z$88)),"Fehler",0)</f>
        <v>0</v>
      </c>
      <c r="AH46" s="18"/>
      <c r="AI46" s="13"/>
    </row>
    <row r="47" spans="1:35" ht="15.75" x14ac:dyDescent="0.25">
      <c r="A47" s="11">
        <v>0.45833333333333331</v>
      </c>
      <c r="B47" s="12">
        <v>0.47916666666666669</v>
      </c>
      <c r="C47" s="6"/>
      <c r="D47" s="9" t="s">
        <v>59</v>
      </c>
      <c r="E47" s="10" t="s">
        <v>48</v>
      </c>
      <c r="F47" s="10" t="s">
        <v>50</v>
      </c>
      <c r="G47" s="15"/>
      <c r="H47" s="16" t="s">
        <v>186</v>
      </c>
      <c r="I47" s="16"/>
      <c r="J47" s="16" t="s">
        <v>51</v>
      </c>
      <c r="K47">
        <f>IF(AND(D47&lt;&gt;"",OR(D47=$D$48,D47=$D$49,D47=$D$50,D47=$D$51,D47=$D$52,D47=$D$53,D47=$D$54,D47=$D$55,D47=$D$56,D47=$D$57,D47=$D$58,D47=$D$59,D47=$D$70,D47=$D$71,D47=$D$72,D47=$D$73,D47=$D$74,D47=$D$75,D47=$D$76,D47=$D$77,D47=$D$78,D47=$D$79,D47=$D$80,D47=$D$81,D47=$D$82,D47=$D$83,D47=$D$84,D47=$D$85,D47=$D$86,D47=$D$87,D47=$D$88,D47=$O$11,D47=$O$12,D47=$O$13,D47=$O$14,D47=$O$15,D47=$O$16,D47=$O$17,D47=$O$18,D47=$O$19,D47=$O$20,D47=$O$21,D47=$O$22,D47=$O$23,D47=$O$24,D47=$O$25,D47=$O$26,D47=$O$27,D47=$O$28,D47=$O$29,D47=$O$41,D47=$O$42,D47=$O$43,D47=$O$44,D47=$O$45,D47=$O$46,D47=$O$47,D47=$O$48,D47=$O$49,D47=$O$50,D47=$O$51,D47=$O$52,D47=$O$53,D47=$O$54,D47=$O$55,D47=$O$56,D47=$O$57,D47=$O$58,D47=$O$59,D47=$O$70,D47=$O$71,D47=$O$72,D47=$O$73,D47=$O$74,D47=$O$75,D47=$O$76,D47=$O$77,D47=$O$78,D47=$O$79,D47=$O$80,D47=$O$81,D47=$O$82,D47=$O$83,D47=$O$84,D47=$O$85,D47=$O$86,D47=$O$87,D47=$O$88,D47=$Z$11,D47=$Z$12,D47=$Z$13,D47=$Z$14,D47=$Z$15,D47=$Z$16,D47=$Z$17,D47=$Z$18,D47=$Z$19,D47=$Z$20,D47=$Z$21,D47=$Z$22,D47=$Z$23,D47=$Z$24,D47=$Z$25,D47=$Z$26,D47=$Z$27,D47=$Z$28,D47=$Z$29,D47=$Z$41,D47=$Z$42,D47=$Z$43,D47=$Z$44,D47=$Z$45,D47=$Z$46,D47=$Z$47,D47=$Z$48,D47=$Z$49,D47=$Z$50,D47=$Z$51,D47=$Z$52,D47=$Z$53,D47=$Z$54,D47=$Z$55,D47=$Z$56,D47=$Z$57,D47=$Z$58,D47=$Z$59,D47=$Z$70,D47=$Z$71,D47=$Z$72,D47=$Z$73,D47=$Z$74,D47=$Z$75,D47=$Z$76,D47=$Z$77,D47=$Z$78,D47=$Z$79,D47=$Z$80,D47=$Z$81,D47=$Z$82,D47=$Z$83,D47=$Z$84,D47=$Z$85,D47=$Z$86,D47=$Z$87,D47=$Z$88)),"Fehler",0)</f>
        <v>0</v>
      </c>
      <c r="L47" s="11">
        <v>0.45833333333333331</v>
      </c>
      <c r="M47" s="12">
        <v>0.47916666666666669</v>
      </c>
      <c r="N47" s="6"/>
      <c r="O47" s="15"/>
      <c r="P47" s="16"/>
      <c r="Q47" s="16"/>
      <c r="R47" s="15"/>
      <c r="S47" s="16"/>
      <c r="T47" s="16"/>
      <c r="U47" s="16"/>
      <c r="V47">
        <f>IF(AND(O47&lt;&gt;"",OR(O47=$O$48,O47=$O$49,O47=$O$50,O47=$O$51,O47=$O$52,O47=$O$53,O47=$O$54,O47=$O$55,O47=$O$56,O47=$O$57,O47=$O$58,O47=$O$59,O47=$O$70,O47=$O$71,O47=$O$72,O47=$O$73,O47=$O$74,O47=$O$75,O47=$O$76,O47=$O$77,O47=$O$78,O47=$O$79,O47=$O$80,O47=$O$81,O47=$O$82,O47=$O$83,O47=$O$84,O47=$O$85,O47=$O$86,O47=$O$87,O47=$O$88,O47=$Z$11,O47=$Z$12,O47=$Z$13,O47=$Z$14,O47=$Z$15,O47=$Z$16,O47=$Z$17,O47=$Z$18,O47=$Z$19,O47=$Z$20,O47=$Z$21,O47=$Z$22,O47=$Z$23,O47=$Z$24,O47=$Z$25,O47=$Z$26,O47=$Z$27,O47=$Z$28,O47=$Z$29,O47=$Z$41,O47=$Z$42,O47=$Z$43,O47=$Z$44,O47=$Z$45,O47=$Z$46,O47=$Z$47,O47=$Z$48,O47=$Z$49,O47=$Z$50,O47=$Z$51,O47=$Z$52,O47=$Z$53,O47=$Z$54,O47=$Z$55,O47=$Z$56,O47=$Z$57,O47=$Z$58,O47=$Z$59,O47=$Z$70,O47=$Z$71,O47=$Z$72,O47=$Z$73,O47=$Z$74,O47=$Z$75,O47=$Z$76,O47=$Z$77,O47=$Z$78,O47=$Z$79,O47=$Z$80,O47=$Z$81,O47=$Z$82,O47=$Z$83,O47=$Z$84,O47=$Z$85,O47=$Z$86,O47=$Z$87,O47=$Z$88)),"Fehler",0)</f>
        <v>0</v>
      </c>
      <c r="W47" s="11">
        <v>0.45833333333333331</v>
      </c>
      <c r="X47" s="12">
        <v>0.47916666666666669</v>
      </c>
      <c r="Y47" s="6"/>
      <c r="Z47" s="15"/>
      <c r="AA47" s="16"/>
      <c r="AB47" s="16"/>
      <c r="AC47" s="15"/>
      <c r="AD47" s="16"/>
      <c r="AE47" s="16"/>
      <c r="AF47" s="16"/>
      <c r="AG47">
        <f>IF(AND(Z47&lt;&gt;"",OR(Z47=$Z$48,Z47=$Z$49,Z47=$Z$50,Z47=$Z$51,Z47=$Z$52,Z47=$Z$53,Z47=$Z$54,Z47=$Z$55,Z47=$Z$56,Z47=$Z$57,Z47=$Z$58,Z47=$Z$59,Z47=$Z$70,Z47=$Z$71,Z47=$Z$72,Z47=$Z$73,Z47=$Z$74,Z47=$Z$75,Z47=$Z$76,Z47=$Z$77,Z47=$Z$78,Z47=$Z$79,Z47=$Z$80,Z47=$Z$81,Z47=$Z$82,Z47=$Z$83,Z47=$Z$84,Z47=$Z$85,Z47=$Z$86,Z47=$Z$87,Z47=$Z$88)),"Fehler",0)</f>
        <v>0</v>
      </c>
      <c r="AH47" s="18"/>
      <c r="AI47" s="13"/>
    </row>
    <row r="48" spans="1:35" ht="15.75" x14ac:dyDescent="0.25">
      <c r="A48" s="11">
        <v>0.47916666666666669</v>
      </c>
      <c r="B48" s="12">
        <v>0.5</v>
      </c>
      <c r="C48" s="6"/>
      <c r="D48" s="9" t="s">
        <v>30</v>
      </c>
      <c r="E48" s="10" t="s">
        <v>48</v>
      </c>
      <c r="F48" s="10" t="s">
        <v>50</v>
      </c>
      <c r="G48" s="15"/>
      <c r="H48" s="16" t="s">
        <v>186</v>
      </c>
      <c r="I48" s="16"/>
      <c r="J48" s="16" t="s">
        <v>51</v>
      </c>
      <c r="K48">
        <f>IF(AND(D48&lt;&gt;"",OR(D48=$D$49,D48=$D$50,D48=$D$51,D48=$D$52,D48=$D$53,D48=$D$54,D48=$D$55,D48=$D$56,D48=$D$57,D48=$D$58,D48=$D$59,D48=$D$70,D48=$D$71,D48=$D$72,D48=$D$73,D48=$D$74,D48=$D$75,D48=$D$76,D48=$D$77,D48=$D$78,D48=$D$79,D48=$D$80,D48=$D$81,D48=$D$82,D48=$D$83,D48=$D$84,D48=$D$85,D48=$D$86,D48=$D$87,D48=$D$88,D48=$O$11,D48=$O$12,D48=$O$13,D48=$O$14,D48=$O$15,D48=$O$16,D48=$O$17,D48=$O$18,D48=$O$19,D48=$O$20,D48=$O$21,D48=$O$22,D48=$O$23,D48=$O$24,D48=$O$25,D48=$O$26,D48=$O$27,D48=$O$28,D48=$O$29,D48=$O$41,D48=$O$42,D48=$O$43,D48=$O$44,D48=$O$45,D48=$O$46,D48=$O$47,D48=$O$48,D48=$O$49,D48=$O$50,D48=$O$51,D48=$O$52,D48=$O$53,D48=$O$54,D48=$O$55,D48=$O$56,D48=$O$57,D48=$O$58,D48=$O$59,D48=$O$70,D48=$O$71,D48=$O$72,D48=$O$73,D48=$O$74,D48=$O$75,D48=$O$76,D48=$O$77,D48=$O$78,D48=$O$79,D48=$O$80,D48=$O$81,D48=$O$82,D48=$O$83,D48=$O$84,D48=$O$85,D48=$O$86,D48=$O$87,D48=$O$88,D48=$Z$11,D48=$Z$12,D48=$Z$13,D48=$Z$14,D48=$Z$15,D48=$Z$16,D48=$Z$17,D48=$Z$18,D48=$Z$19,D48=$Z$20,D48=$Z$21,D48=$Z$22,D48=$Z$23,D48=$Z$24,D48=$Z$25,D48=$Z$26,D48=$Z$27,D48=$Z$28,D48=$Z$29,D48=$Z$41,D48=$Z$42,D48=$Z$43,D48=$Z$44,D48=$Z$45,D48=$Z$46,D48=$Z$47,D48=$Z$48,D48=$Z$49,D48=$Z$50,D48=$Z$51,D48=$Z$52,D48=$Z$53,D48=$Z$54,D48=$Z$55,D48=$Z$56,D48=$Z$57,D48=$Z$58,D48=$Z$59,D48=$Z$70,D48=$Z$71,D48=$Z$72,D48=$Z$73,D48=$Z$74,D48=$Z$75,D48=$Z$76,D48=$Z$77,D48=$Z$78,D48=$Z$79,D48=$Z$80,D48=$Z$81,D48=$Z$82,D48=$Z$83,D48=$Z$84,D48=$Z$85,D48=$Z$86,D48=$Z$87,D48=$Z$88)),"Fehler",0)</f>
        <v>0</v>
      </c>
      <c r="L48" s="11">
        <v>0.47916666666666669</v>
      </c>
      <c r="M48" s="12">
        <v>0.5</v>
      </c>
      <c r="N48" s="6"/>
      <c r="O48" s="15"/>
      <c r="P48" s="16"/>
      <c r="Q48" s="16"/>
      <c r="R48" s="15"/>
      <c r="S48" s="16"/>
      <c r="T48" s="16"/>
      <c r="U48" s="16"/>
      <c r="V48">
        <f>IF(AND(O48&lt;&gt;"",OR(O48=$O$49,O48=$O$50,O48=$O$51,O48=$O$52,O48=$O$53,O48=$O$54,O48=$O$55,O48=$O$56,O48=$O$57,O48=$O$58,O48=$O$59,O48=$O$70,O48=$O$71,O48=$O$72,O48=$O$73,O48=$O$74,O48=$O$75,O48=$O$76,O48=$O$77,O48=$O$78,O48=$O$79,O48=$O$80,O48=$O$81,O48=$O$82,O48=$O$83,O48=$O$84,O48=$O$85,O48=$O$86,O48=$O$87,O48=$O$88,O48=$Z$11,O48=$Z$12,O48=$Z$13,O48=$Z$14,O48=$Z$15,O48=$Z$16,O48=$Z$17,O48=$Z$18,O48=$Z$19,O48=$Z$20,O48=$Z$21,O48=$Z$22,O48=$Z$23,O48=$Z$24,O48=$Z$25,O48=$Z$26,O48=$Z$27,O48=$Z$28,O48=$Z$29,O48=$Z$41,O48=$Z$42,O48=$Z$43,O48=$Z$44,O48=$Z$45,O48=$Z$46,O48=$Z$47,O48=$Z$48,O48=$Z$49,O48=$Z$50,O48=$Z$51,O48=$Z$52,O48=$Z$53,O48=$Z$54,O48=$Z$55,O48=$Z$56,O48=$Z$57,O48=$Z$58,O48=$Z$59,O48=$Z$70,O48=$Z$71,O48=$Z$72,O48=$Z$73,O48=$Z$74,O48=$Z$75,O48=$Z$76,O48=$Z$77,O48=$Z$78,O48=$Z$79,O48=$Z$80,O48=$Z$81,O48=$Z$82,O48=$Z$83,O48=$Z$84,O48=$Z$85,O48=$Z$86,O48=$Z$87,O48=$Z$88)),"Fehler",0)</f>
        <v>0</v>
      </c>
      <c r="W48" s="11">
        <v>0.47916666666666669</v>
      </c>
      <c r="X48" s="12">
        <v>0.5</v>
      </c>
      <c r="Y48" s="6"/>
      <c r="Z48" s="15"/>
      <c r="AA48" s="16"/>
      <c r="AB48" s="16"/>
      <c r="AC48" s="15"/>
      <c r="AD48" s="16"/>
      <c r="AE48" s="16"/>
      <c r="AF48" s="16"/>
      <c r="AG48">
        <f>IF(AND(Z48&lt;&gt;"",OR(Z48=$Z$49,Z48=$Z$50,Z48=$Z$51,Z48=$Z$52,Z48=$Z$53,Z48=$Z$54,Z48=$Z$55,Z48=$Z$56,Z48=$Z$57,Z48=$Z$58,Z48=$Z$59,Z48=$Z$70,Z48=$Z$71,Z48=$Z$72,Z48=$Z$73,Z48=$Z$74,Z48=$Z$75,Z48=$Z$76,Z48=$Z$77,Z48=$Z$78,Z48=$Z$79,Z48=$Z$80,Z48=$Z$81,Z48=$Z$82,Z48=$Z$83,Z48=$Z$84,Z48=$Z$85,Z48=$Z$86,Z48=$Z$87,Z48=$Z$88)),"Fehler",0)</f>
        <v>0</v>
      </c>
      <c r="AH48" s="17"/>
    </row>
    <row r="49" spans="1:34" ht="15.75" x14ac:dyDescent="0.25">
      <c r="A49" s="11">
        <v>0.5</v>
      </c>
      <c r="B49" s="12">
        <v>0.52083333333333337</v>
      </c>
      <c r="C49" s="6"/>
      <c r="D49" s="15" t="s">
        <v>102</v>
      </c>
      <c r="E49" s="10" t="s">
        <v>48</v>
      </c>
      <c r="F49" s="10" t="s">
        <v>50</v>
      </c>
      <c r="G49" s="15"/>
      <c r="H49" s="16" t="s">
        <v>186</v>
      </c>
      <c r="I49" s="16"/>
      <c r="J49" s="16" t="s">
        <v>51</v>
      </c>
      <c r="K49">
        <f>IF(AND(D49&lt;&gt;"",OR(D49=$D$50,D49=$D$51,D49=$D$52,D49=$D$53,D49=$D$54,D49=$D$55,D49=$D$56,D49=$D$57,D49=$D$58,D49=$D$59,D49=$D$70,D49=$D$71,D49=$D$72,D49=$D$73,D49=$D$74,D49=$D$75,D49=$D$76,D49=$D$77,D49=$D$78,D49=$D$79,D49=$D$80,D49=$D$81,D49=$D$82,D49=$D$83,D49=$D$84,D49=$D$85,D49=$D$86,D49=$D$87,D49=$D$88,D49=$O$11,D49=$O$12,D49=$O$13,D49=$O$14,D49=$O$15,D49=$O$16,D49=$O$17,D49=$O$18,D49=$O$19,D49=$O$20,D49=$O$21,D49=$O$22,D49=$O$23,D49=$O$24,D49=$O$25,D49=$O$26,D49=$O$27,D49=$O$28,D49=$O$29,D49=$O$41,D49=$O$42,D49=$O$43,D49=$O$44,D49=$O$45,D49=$O$46,D49=$O$47,D49=$O$48,D49=$O$49,D49=$O$50,D49=$O$51,D49=$O$52,D49=$O$53,D49=$O$54,D49=$O$55,D49=$O$56,D49=$O$57,D49=$O$58,D49=$O$59,D49=$O$70,D49=$O$71,D49=$O$72,D49=$O$73,D49=$O$74,D49=$O$75,D49=$O$76,D49=$O$77,D49=$O$78,D49=$O$79,D49=$O$80,D49=$O$81,D49=$O$82,D49=$O$83,D49=$O$84,D49=$O$85,D49=$O$86,D49=$O$87,D49=$O$88,D49=$Z$11,D49=$Z$12,D49=$Z$13,D49=$Z$14,D49=$Z$15,D49=$Z$16,D49=$Z$17,D49=$Z$18,D49=$Z$19,D49=$Z$20,D49=$Z$21,D49=$Z$22,D49=$Z$23,D49=$Z$24,D49=$Z$25,D49=$Z$26,D49=$Z$27,D49=$Z$28,D49=$Z$29,D49=$Z$41,D49=$Z$42,D49=$Z$43,D49=$Z$44,D49=$Z$45,D49=$Z$46,D49=$Z$47,D49=$Z$48,D49=$Z$49,D49=$Z$50,D49=$Z$51,D49=$Z$52,D49=$Z$53,D49=$Z$54,D49=$Z$55,D49=$Z$56,D49=$Z$57,D49=$Z$58,D49=$Z$59,D49=$Z$70,D49=$Z$71,D49=$Z$72,D49=$Z$73,D49=$Z$74,D49=$Z$75,D49=$Z$76,D49=$Z$77,D49=$Z$78,D49=$Z$79,D49=$Z$80,D49=$Z$81,D49=$Z$82,D49=$Z$83,D49=$Z$84,D49=$Z$85,D49=$Z$86,D49=$Z$87,D49=$Z$88)),"Fehler",0)</f>
        <v>0</v>
      </c>
      <c r="L49" s="11">
        <v>0.5</v>
      </c>
      <c r="M49" s="12">
        <v>0.52083333333333337</v>
      </c>
      <c r="N49" s="6"/>
      <c r="O49" s="15"/>
      <c r="P49" s="16"/>
      <c r="Q49" s="16"/>
      <c r="R49" s="15"/>
      <c r="S49" s="16"/>
      <c r="T49" s="16"/>
      <c r="U49" s="16"/>
      <c r="V49">
        <f>IF(AND(O49&lt;&gt;"",OR(O49=$O$50,O49=$O$51,O49=$O$52,O49=$O$53,O49=$O$54,O49=$O$55,O49=$O$56,O49=$O$57,O49=$O$58,O49=$O$59,O49=$O$70,O49=$O$71,O49=$O$72,O49=$O$73,O49=$O$74,O49=$O$75,O49=$O$76,O49=$O$77,O49=$O$78,O49=$O$79,O49=$O$80,O49=$O$81,O49=$O$82,O49=$O$83,O49=$O$84,O49=$O$85,O49=$O$86,O49=$O$87,O49=$O$88,O49=$Z$11,O49=$Z$12,O49=$Z$13,O49=$Z$14,O49=$Z$15,O49=$Z$16,O49=$Z$17,O49=$Z$18,O49=$Z$19,O49=$Z$20,O49=$Z$21,O49=$Z$22,O49=$Z$23,O49=$Z$24,O49=$Z$25,O49=$Z$26,O49=$Z$27,O49=$Z$28,O49=$Z$29,O49=$Z$41,O49=$Z$42,O49=$Z$43,O49=$Z$44,O49=$Z$45,O49=$Z$46,O49=$Z$47,O49=$Z$48,O49=$Z$49,O49=$Z$50,O49=$Z$51,O49=$Z$52,O49=$Z$53,O49=$Z$54,O49=$Z$55,O49=$Z$56,O49=$Z$57,O49=$Z$58,O49=$Z$59,O49=$Z$70,O49=$Z$71,O49=$Z$72,O49=$Z$73,O49=$Z$74,O49=$Z$75,O49=$Z$76,O49=$Z$77,O49=$Z$78,O49=$Z$79,O49=$Z$80,O49=$Z$81,O49=$Z$82,O49=$Z$83,O49=$Z$84,O49=$Z$85,O49=$Z$86,O49=$Z$87,O49=$Z$88)),"Fehler",0)</f>
        <v>0</v>
      </c>
      <c r="W49" s="11">
        <v>0.5</v>
      </c>
      <c r="X49" s="12">
        <v>0.52083333333333337</v>
      </c>
      <c r="Y49" s="6"/>
      <c r="Z49" s="15"/>
      <c r="AA49" s="16"/>
      <c r="AB49" s="16"/>
      <c r="AC49" s="15"/>
      <c r="AD49" s="16"/>
      <c r="AE49" s="16"/>
      <c r="AF49" s="16"/>
      <c r="AG49">
        <f>IF(AND(Z49&lt;&gt;"",OR(Z49=$Z$50,Z49=$Z$51,Z49=$Z$52,Z49=$Z$53,Z49=$Z$54,Z49=$Z$55,Z49=$Z$56,Z49=$Z$57,Z49=$Z$58,Z49=$Z$59,Z49=$Z$70,Z49=$Z$71,Z49=$Z$72,Z49=$Z$73,Z49=$Z$74,Z49=$Z$75,Z49=$Z$76,Z49=$Z$77,Z49=$Z$78,Z49=$Z$79,Z49=$Z$80,Z49=$Z$81,Z49=$Z$82,Z49=$Z$83,Z49=$Z$84,Z49=$Z$85,Z49=$Z$86,Z49=$Z$87,Z49=$Z$88)),"Fehler",0)</f>
        <v>0</v>
      </c>
      <c r="AH49" s="17"/>
    </row>
    <row r="50" spans="1:34" ht="15.75" x14ac:dyDescent="0.25">
      <c r="A50" s="11"/>
      <c r="B50" s="12"/>
      <c r="C50" s="6"/>
      <c r="D50" s="15"/>
      <c r="E50" s="10"/>
      <c r="F50" s="16"/>
      <c r="G50" s="15"/>
      <c r="H50" s="16"/>
      <c r="I50" s="16"/>
      <c r="J50" s="16"/>
      <c r="K50">
        <f>IF(AND(D50&lt;&gt;"",OR(D50=$D$51,D50=$D$52,D50=$D$53,D50=$D$54,D50=$D$55,D50=$D$56,D50=$D$57,D50=$D$58,D50=$D$59,D50=$D$70,D50=$D$71,D50=$D$72,D50=$D$73,D50=$D$74,D50=$D$75,D50=$D$76,D50=$D$77,D50=$D$78,D50=$D$79,D50=$D$80,D50=$D$81,D50=$D$82,D50=$D$83,D50=$D$84,D50=$D$85,D50=$D$86,D50=$D$87,D50=$D$88,D50=$O$11,D50=$O$12,D50=$O$13,D50=$O$14,D50=$O$15,D50=$O$16,D50=$O$17,D50=$O$18,D50=$O$19,D50=$O$20,D50=$O$21,D50=$O$22,D50=$O$23,D50=$O$24,D50=$O$25,D50=$O$26,D50=$O$27,D50=$O$28,D50=$O$29,D50=$O$41,D50=$O$42,D50=$O$43,D50=$O$44,D50=$O$45,D50=$O$46,D50=$O$47,D50=$O$48,D50=$O$49,D50=$O$50,D50=$O$51,D50=$O$52,D50=$O$53,D50=$O$54,D50=$O$55,D50=$O$56,D50=$O$57,D50=$O$58,D50=$O$59,D50=$O$70,D50=$O$71,D50=$O$72,D50=$O$73,D50=$O$74,D50=$O$75,D50=$O$76,D50=$O$77,D50=$O$78,D50=$O$79,D50=$O$80,D50=$O$81,D50=$O$82,D50=$O$83,D50=$O$84,D50=$O$85,D50=$O$86,D50=$O$87,D50=$O$88,D50=$Z$11,D50=$Z$12,D50=$Z$13,D50=$Z$14,D50=$Z$15,D50=$Z$16,D50=$Z$17,D50=$Z$18,D50=$Z$19,D50=$Z$20,D50=$Z$21,D50=$Z$22,D50=$Z$23,D50=$Z$24,D50=$Z$25,D50=$Z$26,D50=$Z$27,D50=$Z$28,D50=$Z$29,D50=$Z$41,D50=$Z$42,D50=$Z$43,D50=$Z$44,D50=$Z$45,D50=$Z$46,D50=$Z$47,D50=$Z$48,D50=$Z$49,D50=$Z$50,D50=$Z$51,D50=$Z$52,D50=$Z$53,D50=$Z$54,D50=$Z$55,D50=$Z$56,D50=$Z$57,D50=$Z$58,D50=$Z$59,D50=$Z$70,D50=$Z$71,D50=$Z$72,D50=$Z$73,D50=$Z$74,D50=$Z$75,D50=$Z$76,D50=$Z$77,D50=$Z$78,D50=$Z$79,D50=$Z$80,D50=$Z$81,D50=$Z$82,D50=$Z$83,D50=$Z$84,D50=$Z$85,D50=$Z$86,D50=$Z$87,D50=$Z$88)),"Fehler",0)</f>
        <v>0</v>
      </c>
      <c r="L50" s="11"/>
      <c r="M50" s="12"/>
      <c r="N50" s="6"/>
      <c r="O50" s="15"/>
      <c r="P50" s="16"/>
      <c r="Q50" s="16"/>
      <c r="R50" s="15"/>
      <c r="S50" s="16"/>
      <c r="T50" s="16"/>
      <c r="U50" s="16"/>
      <c r="V50">
        <f>IF(AND(O50&lt;&gt;"",OR(O50=$O$51,O50=$O$52,O50=$O$53,O50=$O$54,O50=$O$55,O50=$O$56,O50=$O$57,O50=$O$58,O50=$O$59,O50=$O$70,O50=$O$71,O50=$O$72,O50=$O$73,O50=$O$74,O50=$O$75,O50=$O$76,O50=$O$77,O50=$O$78,O50=$O$79,O50=$O$80,O50=$O$81,O50=$O$82,O50=$O$83,O50=$O$84,O50=$O$85,O50=$O$86,O50=$O$87,O50=$O$88,O50=$Z$11,O50=$Z$12,O50=$Z$13,O50=$Z$14,O50=$Z$15,O50=$Z$16,O50=$Z$17,O50=$Z$18,O50=$Z$19,O50=$Z$20,O50=$Z$21,O50=$Z$22,O50=$Z$23,O50=$Z$24,O50=$Z$25,O50=$Z$26,O50=$Z$27,O50=$Z$28,O50=$Z$29,O50=$Z$41,O50=$Z$42,O50=$Z$43,O50=$Z$44,O50=$Z$45,O50=$Z$46,O50=$Z$47,O50=$Z$48,O50=$Z$49,O50=$Z$50,O50=$Z$51,O50=$Z$52,O50=$Z$53,O50=$Z$54,O50=$Z$55,O50=$Z$56,O50=$Z$57,O50=$Z$58,O50=$Z$59,O50=$Z$70,O50=$Z$71,O50=$Z$72,O50=$Z$73,O50=$Z$74,O50=$Z$75,O50=$Z$76,O50=$Z$77,O50=$Z$78,O50=$Z$79,O50=$Z$80,O50=$Z$81,O50=$Z$82,O50=$Z$83,O50=$Z$84,O50=$Z$85,O50=$Z$86,O50=$Z$87,O50=$Z$88)),"Fehler",0)</f>
        <v>0</v>
      </c>
      <c r="W50" s="11"/>
      <c r="X50" s="12"/>
      <c r="Y50" s="6"/>
      <c r="Z50" s="15"/>
      <c r="AA50" s="16"/>
      <c r="AB50" s="16"/>
      <c r="AC50" s="15"/>
      <c r="AD50" s="16"/>
      <c r="AE50" s="16"/>
      <c r="AF50" s="16"/>
      <c r="AG50">
        <f>IF(AND(Z50&lt;&gt;"",OR(Z50=$Z$51,Z50=$Z$52,Z50=$Z$53,Z50=$Z$54,Z50=$Z$55,Z50=$Z$56,Z50=$Z$57,Z50=$Z$58,Z50=$Z$59,Z50=$Z$70,Z50=$Z$71,Z50=$Z$72,Z50=$Z$73,Z50=$Z$74,Z50=$Z$75,Z50=$Z$76,Z50=$Z$77,Z50=$Z$78,Z50=$Z$79,Z50=$Z$80,Z50=$Z$81,Z50=$Z$82,Z50=$Z$83,Z50=$Z$84,Z50=$Z$85,Z50=$Z$86,Z50=$Z$87,Z50=$Z$88)),"Fehler",0)</f>
        <v>0</v>
      </c>
      <c r="AH50" s="17"/>
    </row>
    <row r="51" spans="1:34" ht="15.75" x14ac:dyDescent="0.25">
      <c r="A51" s="11">
        <v>0.54166666666666663</v>
      </c>
      <c r="B51" s="12">
        <v>0.5625</v>
      </c>
      <c r="C51" s="6"/>
      <c r="D51" s="15"/>
      <c r="E51" s="10"/>
      <c r="F51" s="16"/>
      <c r="G51" s="15"/>
      <c r="H51" s="16"/>
      <c r="I51" s="15"/>
      <c r="J51" s="16"/>
      <c r="K51">
        <f>IF(AND(D51&lt;&gt;"",OR(D51=$D$52,D51=$D$53,D51=$D$54,D51=$D$55,D51=$D$56,D51=$D$57,D51=$D$58,D51=$D$59,D51=$D$70,D51=$D$71,D51=$D$72,D51=$D$73,D51=$D$74,D51=$D$75,D51=$D$76,D51=$D$77,D51=$D$78,D51=$D$79,D51=$D$80,D51=$D$81,D51=$D$82,D51=$D$83,D51=$D$84,D51=$D$85,D51=$D$86,D51=$D$87,D51=$D$88,D51=$O$11,D51=$O$12,D51=$O$13,D51=$O$14,D51=$O$15,D51=$O$16,D51=$O$17,D51=$O$18,D51=$O$19,D51=$O$20,D51=$O$21,D51=$O$22,D51=$O$23,D51=$O$24,D51=$O$25,D51=$O$26,D51=$O$27,D51=$O$28,D51=$O$29,D51=$O$41,D51=$O$42,D51=$O$43,D51=$O$44,D51=$O$45,D51=$O$46,D51=$O$47,D51=$O$48,D51=$O$49,D51=$O$50,D51=$O$51,D51=$O$52,D51=$O$53,D51=$O$54,D51=$O$55,D51=$O$56,D51=$O$57,D51=$O$58,D51=$O$59,D51=$O$70,D51=$O$71,D51=$O$72,D51=$O$73,D51=$O$74,D51=$O$75,D51=$O$76,D51=$O$77,D51=$O$78,D51=$O$79,D51=$O$80,D51=$O$81,D51=$O$82,D51=$O$83,D51=$O$84,D51=$O$85,D51=$O$86,D51=$O$87,D51=$O$88,D51=$Z$11,D51=$Z$12,D51=$Z$13,D51=$Z$14,D51=$Z$15,D51=$Z$16,D51=$Z$17,D51=$Z$18,D51=$Z$19,D51=$Z$20,D51=$Z$21,D51=$Z$22,D51=$Z$23,D51=$Z$24,D51=$Z$25,D51=$Z$26,D51=$Z$27,D51=$Z$28,D51=$Z$29,D51=$Z$41,D51=$Z$42,D51=$Z$43,D51=$Z$44,D51=$Z$45,D51=$Z$46,D51=$Z$47,D51=$Z$48,D51=$Z$49,D51=$Z$50,D51=$Z$51,D51=$Z$52,D51=$Z$53,D51=$Z$54,D51=$Z$55,D51=$Z$56,D51=$Z$57,D51=$Z$58,D51=$Z$59,D51=$Z$70,D51=$Z$71,D51=$Z$72,D51=$Z$73,D51=$Z$74,D51=$Z$75,D51=$Z$76,D51=$Z$77,D51=$Z$78,D51=$Z$79,D51=$Z$80,D51=$Z$81,D51=$Z$82,D51=$Z$83,D51=$Z$84,D51=$Z$85,D51=$Z$86,D51=$Z$87,D51=$Z$88)),"Fehler",0)</f>
        <v>0</v>
      </c>
      <c r="L51" s="11">
        <v>0.54166666666666663</v>
      </c>
      <c r="M51" s="12">
        <v>0.5625</v>
      </c>
      <c r="N51" s="6"/>
      <c r="O51" s="9"/>
      <c r="P51" s="10"/>
      <c r="Q51" s="10"/>
      <c r="R51" s="15"/>
      <c r="S51" s="16"/>
      <c r="T51" s="16"/>
      <c r="U51" s="16"/>
      <c r="V51">
        <f>IF(AND(O51&lt;&gt;"",OR(O51=$O$52,O51=$O$53,O51=$O$54,O51=$O$55,O51=$O$56,O51=$O$57,O51=$O$58,O51=$O$59,O51=$O$70,O51=$O$71,O51=$O$72,O51=$O$73,O51=$O$74,O51=$O$75,O51=$O$76,O51=$O$77,O51=$O$78,O51=$O$79,O51=$O$80,O51=$O$81,O51=$O$82,O51=$O$83,O51=$O$84,O51=$O$85,O51=$O$86,O51=$O$87,O51=$O$88,O51=$Z$11,O51=$Z$12,O51=$Z$13,O51=$Z$14,O51=$Z$15,O51=$Z$16,O51=$Z$17,O51=$Z$18,O51=$Z$19,O51=$Z$20,O51=$Z$21,O51=$Z$22,O51=$Z$23,O51=$Z$24,O51=$Z$25,O51=$Z$26,O51=$Z$27,O51=$Z$28,O51=$Z$29,O51=$Z$41,O51=$Z$42,O51=$Z$43,O51=$Z$44,O51=$Z$45,O51=$Z$46,O51=$Z$47,O51=$Z$48,O51=$Z$49,O51=$Z$50,O51=$Z$51,O51=$Z$52,O51=$Z$53,O51=$Z$54,O51=$Z$55,O51=$Z$56,O51=$Z$57,O51=$Z$58,O51=$Z$59,O51=$Z$70,O51=$Z$71,O51=$Z$72,O51=$Z$73,O51=$Z$74,O51=$Z$75,O51=$Z$76,O51=$Z$77,O51=$Z$78,O51=$Z$79,O51=$Z$80,O51=$Z$81,O51=$Z$82,O51=$Z$83,O51=$Z$84,O51=$Z$85,O51=$Z$86,O51=$Z$87,O51=$Z$88)),"Fehler",0)</f>
        <v>0</v>
      </c>
      <c r="W51" s="11">
        <v>0.54166666666666663</v>
      </c>
      <c r="X51" s="12">
        <v>0.5625</v>
      </c>
      <c r="Y51" s="6"/>
      <c r="Z51" s="15"/>
      <c r="AA51" s="16"/>
      <c r="AB51" s="16"/>
      <c r="AC51" s="15"/>
      <c r="AD51" s="16"/>
      <c r="AE51" s="15"/>
      <c r="AF51" s="16"/>
      <c r="AG51">
        <f>IF(AND(Z51&lt;&gt;"",OR(Z51=$Z$52,Z51=$Z$53,Z51=$Z$54,Z51=$Z$55,Z51=$Z$56,Z51=$Z$57,Z51=$Z$58,Z51=$Z$59,Z51=$Z$70,Z51=$Z$71,Z51=$Z$72,Z51=$Z$73,Z51=$Z$74,Z51=$Z$75,Z51=$Z$76,Z51=$Z$77,Z51=$Z$78,Z51=$Z$79,Z51=$Z$80,Z51=$Z$81,Z51=$Z$82,Z51=$Z$83,Z51=$Z$84,Z51=$Z$85,Z51=$Z$86,Z51=$Z$87,Z51=$Z$88)),"Fehler",0)</f>
        <v>0</v>
      </c>
      <c r="AH51" s="17"/>
    </row>
    <row r="52" spans="1:34" ht="15.75" x14ac:dyDescent="0.25">
      <c r="A52" s="11">
        <v>0.5625</v>
      </c>
      <c r="B52" s="12">
        <v>0.58333333333333337</v>
      </c>
      <c r="C52" s="6"/>
      <c r="D52" s="15"/>
      <c r="E52" s="10"/>
      <c r="F52" s="16"/>
      <c r="G52" s="15"/>
      <c r="H52" s="16"/>
      <c r="I52" s="16"/>
      <c r="J52" s="16"/>
      <c r="K52">
        <f>IF(AND(D52&lt;&gt;"",OR(D52=$D$53,D52=$D$54,D52=$D$55,D52=$D$56,D52=$D$57,D52=$D$58,D52=$D$59,D52=$D$70,D52=$D$71,D52=$D$72,D52=$D$73,D52=$D$74,D52=$D$75,D52=$D$76,D52=$D$77,D52=$D$78,D52=$D$79,D52=$D$80,D52=$D$81,D52=$D$82,D52=$D$83,D52=$D$84,D52=$D$85,D52=$D$86,D52=$D$87,D52=$D$88,D52=$O$11,D52=$O$12,D52=$O$13,D52=$O$14,D52=$O$15,D52=$O$16,D52=$O$17,D52=$O$18,D52=$O$19,D52=$O$20,D52=$O$21,D52=$O$22,D52=$O$23,D52=$O$24,D52=$O$25,D52=$O$26,D52=$O$27,D52=$O$28,D52=$O$29,D52=$O$41,D52=$O$42,D52=$O$43,D52=$O$44,D52=$O$45,D52=$O$46,D52=$O$47,D52=$O$48,D52=$O$49,D52=$O$50,D52=$O$51,D52=$O$52,D52=$O$53,D52=$O$54,D52=$O$55,D52=$O$56,D52=$O$57,D52=$O$58,D52=$O$59,D52=$O$70,D52=$O$71,D52=$O$72,D52=$O$73,D52=$O$74,D52=$O$75,D52=$O$76,D52=$O$77,D52=$O$78,D52=$O$79,D52=$O$80,D52=$O$81,D52=$O$82,D52=$O$83,D52=$O$84,D52=$O$85,D52=$O$86,D52=$O$87,D52=$O$88,D52=$Z$11,D52=$Z$12,D52=$Z$13,D52=$Z$14,D52=$Z$15,D52=$Z$16,D52=$Z$17,D52=$Z$18,D52=$Z$19,D52=$Z$20,D52=$Z$21,D52=$Z$22,D52=$Z$23,D52=$Z$24,D52=$Z$25,D52=$Z$26,D52=$Z$27,D52=$Z$28,D52=$Z$29,D52=$Z$41,D52=$Z$42,D52=$Z$43,D52=$Z$44,D52=$Z$45,D52=$Z$46,D52=$Z$47,D52=$Z$48,D52=$Z$49,D52=$Z$50,D52=$Z$51,D52=$Z$52,D52=$Z$53,D52=$Z$54,D52=$Z$55,D52=$Z$56,D52=$Z$57,D52=$Z$58,D52=$Z$59,D52=$Z$70,D52=$Z$71,D52=$Z$72,D52=$Z$73,D52=$Z$74,D52=$Z$75,D52=$Z$76,D52=$Z$77,D52=$Z$78,D52=$Z$79,D52=$Z$80,D52=$Z$81,D52=$Z$82,D52=$Z$83,D52=$Z$84,D52=$Z$85,D52=$Z$86,D52=$Z$87,D52=$Z$88)),"Fehler",0)</f>
        <v>0</v>
      </c>
      <c r="L52" s="11">
        <v>0.5625</v>
      </c>
      <c r="M52" s="12">
        <v>0.58333333333333337</v>
      </c>
      <c r="N52" s="6"/>
      <c r="O52" s="9"/>
      <c r="P52" s="10"/>
      <c r="Q52" s="10"/>
      <c r="R52" s="15"/>
      <c r="S52" s="16"/>
      <c r="T52" s="16"/>
      <c r="U52" s="16"/>
      <c r="V52">
        <f>IF(AND(O52&lt;&gt;"",OR(O52=$O$53,O52=$O$54,O52=$O$55,O52=$O$56,O52=$O$57,O52=$O$58,O52=$O$59,O52=$O$70,O52=$O$71,O52=$O$72,O52=$O$73,O52=$O$74,O52=$O$75,O52=$O$76,O52=$O$77,O52=$O$78,O52=$O$79,O52=$O$80,O52=$O$81,O52=$O$82,O52=$O$83,O52=$O$84,O52=$O$85,O52=$O$86,O52=$O$87,O52=$O$88,O52=$Z$11,O52=$Z$12,O52=$Z$13,O52=$Z$14,O52=$Z$15,O52=$Z$16,O52=$Z$17,O52=$Z$18,O52=$Z$19,O52=$Z$20,O52=$Z$21,O52=$Z$22,O52=$Z$23,O52=$Z$24,O52=$Z$25,O52=$Z$26,O52=$Z$27,O52=$Z$28,O52=$Z$29,O52=$Z$41,O52=$Z$42,O52=$Z$43,O52=$Z$44,O52=$Z$45,O52=$Z$46,O52=$Z$47,O52=$Z$48,O52=$Z$49,O52=$Z$50,O52=$Z$51,O52=$Z$52,O52=$Z$53,O52=$Z$54,O52=$Z$55,O52=$Z$56,O52=$Z$57,O52=$Z$58,O52=$Z$59,O52=$Z$70,O52=$Z$71,O52=$Z$72,O52=$Z$73,O52=$Z$74,O52=$Z$75,O52=$Z$76,O52=$Z$77,O52=$Z$78,O52=$Z$79,O52=$Z$80,O52=$Z$81,O52=$Z$82,O52=$Z$83,O52=$Z$84,O52=$Z$85,O52=$Z$86,O52=$Z$87,O52=$Z$88)),"Fehler",0)</f>
        <v>0</v>
      </c>
      <c r="W52" s="11">
        <v>0.5625</v>
      </c>
      <c r="X52" s="12">
        <v>0.58333333333333337</v>
      </c>
      <c r="Y52" s="6"/>
      <c r="Z52" s="15"/>
      <c r="AA52" s="16"/>
      <c r="AB52" s="16"/>
      <c r="AC52" s="15"/>
      <c r="AD52" s="16"/>
      <c r="AE52" s="16"/>
      <c r="AF52" s="16"/>
      <c r="AG52">
        <f>IF(AND(Z52&lt;&gt;"",OR(Z52=$Z$53,Z52=$Z$54,Z52=$Z$55,Z52=$Z$56,Z52=$Z$57,Z52=$Z$58,Z52=$Z$59,Z52=$Z$70,Z52=$Z$71,Z52=$Z$72,Z52=$Z$73,Z52=$Z$74,Z52=$Z$75,Z52=$Z$76,Z52=$Z$77,Z52=$Z$78,Z52=$Z$79,Z52=$Z$80,Z52=$Z$81,Z52=$Z$82,Z52=$Z$83,Z52=$Z$84,Z52=$Z$85,Z52=$Z$86,Z52=$Z$87,Z52=$Z$88)),"Fehler",0)</f>
        <v>0</v>
      </c>
      <c r="AH52" s="17"/>
    </row>
    <row r="53" spans="1:34" ht="15.75" x14ac:dyDescent="0.25">
      <c r="A53" s="11">
        <v>0.58333333333333337</v>
      </c>
      <c r="B53" s="12">
        <v>0.60416666666666663</v>
      </c>
      <c r="C53" s="6"/>
      <c r="D53" s="9"/>
      <c r="E53" s="10"/>
      <c r="F53" s="16"/>
      <c r="G53" s="15"/>
      <c r="H53" s="16"/>
      <c r="I53" s="16"/>
      <c r="J53" s="16"/>
      <c r="K53">
        <f>IF(AND(D53&lt;&gt;"",OR(D53=$D$54,D53=$D$55,D53=$D$56,D53=$D$57,D53=$D$58,D53=$D$59,D53=$D$70,D53=$D$71,D53=$D$72,D53=$D$73,D53=$D$74,D53=$D$75,D53=$D$76,D53=$D$77,D53=$D$78,D53=$D$79,D53=$D$80,D53=$D$81,D53=$D$82,D53=$D$83,D53=$D$84,D53=$D$85,D53=$D$86,D53=$D$87,D53=$D$88,D53=$O$11,D53=$O$12,D53=$O$13,D53=$O$14,D53=$O$15,D53=$O$16,D53=$O$17,D53=$O$18,D53=$O$19,D53=$O$20,D53=$O$21,D53=$O$22,D53=$O$23,D53=$O$24,D53=$O$25,D53=$O$26,D53=$O$27,D53=$O$28,D53=$O$29,D53=$O$41,D53=$O$42,D53=$O$43,D53=$O$44,D53=$O$45,D53=$O$46,D53=$O$47,D53=$O$48,D53=$O$49,D53=$O$50,D53=$O$51,D53=$O$52,D53=$O$53,D53=$O$54,D53=$O$55,D53=$O$56,D53=$O$57,D53=$O$58,D53=$O$59,D53=$O$70,D53=$O$71,D53=$O$72,D53=$O$73,D53=$O$74,D53=$O$75,D53=$O$76,D53=$O$77,D53=$O$78,D53=$O$79,D53=$O$80,D53=$O$81,D53=$O$82,D53=$O$83,D53=$O$84,D53=$O$85,D53=$O$86,D53=$O$87,D53=$O$88,D53=$Z$11,D53=$Z$12,D53=$Z$13,D53=$Z$14,D53=$Z$15,D53=$Z$16,D53=$Z$17,D53=$Z$18,D53=$Z$19,D53=$Z$20,D53=$Z$21,D53=$Z$22,D53=$Z$23,D53=$Z$24,D53=$Z$25,D53=$Z$26,D53=$Z$27,D53=$Z$28,D53=$Z$29,D53=$Z$41,D53=$Z$42,D53=$Z$43,D53=$Z$44,D53=$Z$45,D53=$Z$46,D53=$Z$47,D53=$Z$48,D53=$Z$49,D53=$Z$50,D53=$Z$51,D53=$Z$52,D53=$Z$53,D53=$Z$54,D53=$Z$55,D53=$Z$56,D53=$Z$57,D53=$Z$58,D53=$Z$59,D53=$Z$70,D53=$Z$71,D53=$Z$72,D53=$Z$73,D53=$Z$74,D53=$Z$75,D53=$Z$76,D53=$Z$77,D53=$Z$78,D53=$Z$79,D53=$Z$80,D53=$Z$81,D53=$Z$82,D53=$Z$83,D53=$Z$84,D53=$Z$85,D53=$Z$86,D53=$Z$87,D53=$Z$88)),"Fehler",0)</f>
        <v>0</v>
      </c>
      <c r="L53" s="11">
        <v>0.58333333333333337</v>
      </c>
      <c r="M53" s="12">
        <v>0.60416666666666663</v>
      </c>
      <c r="N53" s="6"/>
      <c r="O53" s="9"/>
      <c r="P53" s="10"/>
      <c r="Q53" s="10"/>
      <c r="R53" s="15"/>
      <c r="S53" s="16"/>
      <c r="T53" s="16"/>
      <c r="U53" s="16"/>
      <c r="V53">
        <f>IF(AND(O53&lt;&gt;"",OR(O53=$O$54,O53=$O$55,O53=$O$56,O53=$O$57,O53=$O$58,O53=$O$59,O53=$O$70,O53=$O$71,O53=$O$72,O53=$O$73,O53=$O$74,O53=$O$75,O53=$O$76,O53=$O$77,O53=$O$78,O53=$O$79,O53=$O$80,O53=$O$81,O53=$O$82,O53=$O$83,O53=$O$84,O53=$O$85,O53=$O$86,O53=$O$87,O53=$O$88,O53=$Z$11,O53=$Z$12,O53=$Z$13,O53=$Z$14,O53=$Z$15,O53=$Z$16,O53=$Z$17,O53=$Z$18,O53=$Z$19,O53=$Z$20,O53=$Z$21,O53=$Z$22,O53=$Z$23,O53=$Z$24,O53=$Z$25,O53=$Z$26,O53=$Z$27,O53=$Z$28,O53=$Z$29,O53=$Z$41,O53=$Z$42,O53=$Z$43,O53=$Z$44,O53=$Z$45,O53=$Z$46,O53=$Z$47,O53=$Z$48,O53=$Z$49,O53=$Z$50,O53=$Z$51,O53=$Z$52,O53=$Z$53,O53=$Z$54,O53=$Z$55,O53=$Z$56,O53=$Z$57,O53=$Z$58,O53=$Z$59,O53=$Z$70,O53=$Z$71,O53=$Z$72,O53=$Z$73,O53=$Z$74,O53=$Z$75,O53=$Z$76,O53=$Z$77,O53=$Z$78,O53=$Z$79,O53=$Z$80,O53=$Z$81,O53=$Z$82,O53=$Z$83,O53=$Z$84,O53=$Z$85,O53=$Z$86,O53=$Z$87,O53=$Z$88)),"Fehler",0)</f>
        <v>0</v>
      </c>
      <c r="W53" s="11">
        <v>0.58333333333333337</v>
      </c>
      <c r="X53" s="12">
        <v>0.60416666666666663</v>
      </c>
      <c r="Y53" s="6"/>
      <c r="Z53" s="15"/>
      <c r="AA53" s="16"/>
      <c r="AB53" s="16"/>
      <c r="AC53" s="15"/>
      <c r="AD53" s="16"/>
      <c r="AE53" s="16"/>
      <c r="AF53" s="16"/>
      <c r="AG53">
        <f>IF(AND(Z53&lt;&gt;"",OR(Z53=$Z$54,Z53=$Z$55,Z53=$Z$56,Z53=$Z$57,Z53=$Z$58,Z53=$Z$59,Z53=$Z$70,Z53=$Z$71,Z53=$Z$72,Z53=$Z$73,Z53=$Z$74,Z53=$Z$75,Z53=$Z$76,Z53=$Z$77,Z53=$Z$78,Z53=$Z$79,Z53=$Z$80,Z53=$Z$81,Z53=$Z$82,Z53=$Z$83,Z53=$Z$84,Z53=$Z$85,Z53=$Z$86,Z53=$Z$87,Z53=$Z$88)),"Fehler",0)</f>
        <v>0</v>
      </c>
      <c r="AH53" s="17"/>
    </row>
    <row r="54" spans="1:34" ht="15.75" x14ac:dyDescent="0.25">
      <c r="A54" s="11">
        <v>0.60416666666666663</v>
      </c>
      <c r="B54" s="12">
        <v>0.625</v>
      </c>
      <c r="C54" s="6"/>
      <c r="D54" s="30"/>
      <c r="E54" s="30"/>
      <c r="F54" s="35"/>
      <c r="G54" s="28"/>
      <c r="H54" s="29"/>
      <c r="I54" s="29"/>
      <c r="J54" s="29"/>
      <c r="K54">
        <f>IF(AND(D54&lt;&gt;"",OR(D54=$D$55,D54=$D$56,D54=$D$57,D54=$D$58,D54=$D$59,D54=$D$70,D54=$D$71,D54=$D$72,D54=$D$73,D54=$D$74,D54=$D$75,D54=$D$76,D54=$D$77,D54=$D$78,D54=$D$79,D54=$D$80,D54=$D$81,D54=$D$82,D54=$D$83,D54=$D$84,D54=$D$85,D54=$D$86,D54=$D$87,D54=$D$88,D54=$O$11,D54=$O$12,D54=$O$13,D54=$O$14,D54=$O$15,D54=$O$16,D54=$O$17,D54=$O$18,D54=$O$19,D54=$O$20,D54=$O$21,D54=$O$22,D54=$O$23,D54=$O$24,D54=$O$25,D54=$O$26,D54=$O$27,D54=$O$28,D54=$O$29,D54=$O$41,D54=$O$42,D54=$O$43,D54=$O$44,D54=$O$45,D54=$O$46,D54=$O$47,D54=$O$48,D54=$O$49,D54=$O$50,D54=$O$51,D54=$O$52,D54=$O$53,D54=$O$54,D54=$O$55,D54=$O$56,D54=$O$57,D54=$O$58,D54=$O$59,D54=$O$70,D54=$O$71,D54=$O$72,D54=$O$73,D54=$O$74,D54=$O$75,D54=$O$76,D54=$O$77,D54=$O$78,D54=$O$79,D54=$O$80,D54=$O$81,D54=$O$82,D54=$O$83,D54=$O$84,D54=$O$85,D54=$O$86,D54=$O$87,D54=$O$88,D54=$Z$11,D54=$Z$12,D54=$Z$13,D54=$Z$14,D54=$Z$15,D54=$Z$16,D54=$Z$17,D54=$Z$18,D54=$Z$19,D54=$Z$20,D54=$Z$21,D54=$Z$22,D54=$Z$23,D54=$Z$24,D54=$Z$25,D54=$Z$26,D54=$Z$27,D54=$Z$28,D54=$Z$29,D54=$Z$41,D54=$Z$42,D54=$Z$43,D54=$Z$44,D54=$Z$45,D54=$Z$46,D54=$Z$47,D54=$Z$48,D54=$Z$49,D54=$Z$50,D54=$Z$51,D54=$Z$52,D54=$Z$53,D54=$Z$54,D54=$Z$55,D54=$Z$56,D54=$Z$57,D54=$Z$58,D54=$Z$59,D54=$Z$70,D54=$Z$71,D54=$Z$72,D54=$Z$73,D54=$Z$74,D54=$Z$75,D54=$Z$76,D54=$Z$77,D54=$Z$78,D54=$Z$79,D54=$Z$80,D54=$Z$81,D54=$Z$82,D54=$Z$83,D54=$Z$84,D54=$Z$85,D54=$Z$86,D54=$Z$87,D54=$Z$88)),"Fehler",0)</f>
        <v>0</v>
      </c>
      <c r="L54" s="11">
        <v>0.60416666666666663</v>
      </c>
      <c r="M54" s="12">
        <v>0.625</v>
      </c>
      <c r="N54" s="6"/>
      <c r="O54" s="9"/>
      <c r="P54" s="10"/>
      <c r="Q54" s="10"/>
      <c r="R54" s="15"/>
      <c r="S54" s="16"/>
      <c r="T54" s="16"/>
      <c r="U54" s="16"/>
      <c r="V54">
        <f>IF(AND(O54&lt;&gt;"",OR(O54=$O$55,O54=$O$56,O54=$O$57,O54=$O$58,O54=$O$59,O54=$O$70,O54=$O$71,O54=$O$72,O54=$O$73,O54=$O$74,O54=$O$75,O54=$O$76,O54=$O$77,O54=$O$78,O54=$O$79,O54=$O$80,O54=$O$81,O54=$O$82,O54=$O$83,O54=$O$84,O54=$O$85,O54=$O$86,O54=$O$87,O54=$O$88,O54=$Z$11,O54=$Z$12,O54=$Z$13,O54=$Z$14,O54=$Z$15,O54=$Z$16,O54=$Z$17,O54=$Z$18,O54=$Z$19,O54=$Z$20,O54=$Z$21,O54=$Z$22,O54=$Z$23,O54=$Z$24,O54=$Z$25,O54=$Z$26,O54=$Z$27,O54=$Z$28,O54=$Z$29,O54=$Z$41,O54=$Z$42,O54=$Z$43,O54=$Z$44,O54=$Z$45,O54=$Z$46,O54=$Z$47,O54=$Z$48,O54=$Z$49,O54=$Z$50,O54=$Z$51,O54=$Z$52,O54=$Z$53,O54=$Z$54,O54=$Z$55,O54=$Z$56,O54=$Z$57,O54=$Z$58,O54=$Z$59,O54=$Z$70,O54=$Z$71,O54=$Z$72,O54=$Z$73,O54=$Z$74,O54=$Z$75,O54=$Z$76,O54=$Z$77,O54=$Z$78,O54=$Z$79,O54=$Z$80,O54=$Z$81,O54=$Z$82,O54=$Z$83,O54=$Z$84,O54=$Z$85,O54=$Z$86,O54=$Z$87,O54=$Z$88)),"Fehler",0)</f>
        <v>0</v>
      </c>
      <c r="W54" s="11">
        <v>0.60416666666666663</v>
      </c>
      <c r="X54" s="12">
        <v>0.625</v>
      </c>
      <c r="Y54" s="6"/>
      <c r="Z54" s="15"/>
      <c r="AA54" s="16"/>
      <c r="AB54" s="16"/>
      <c r="AC54" s="15"/>
      <c r="AD54" s="16"/>
      <c r="AE54" s="16"/>
      <c r="AF54" s="16"/>
      <c r="AG54">
        <f>IF(AND(Z54&lt;&gt;"",OR(Z54=$Z$55,Z54=$Z$56,Z54=$Z$57,Z54=$Z$58,Z54=$Z$59,Z54=$Z$70,Z54=$Z$71,Z54=$Z$72,Z54=$Z$73,Z54=$Z$74,Z54=$Z$75,Z54=$Z$76,Z54=$Z$77,Z54=$Z$78,Z54=$Z$79,Z54=$Z$80,Z54=$Z$81,Z54=$Z$82,Z54=$Z$83,Z54=$Z$84,Z54=$Z$85,Z54=$Z$86,Z54=$Z$87,Z54=$Z$88)),"Fehler",0)</f>
        <v>0</v>
      </c>
      <c r="AH54" s="17"/>
    </row>
    <row r="55" spans="1:34" ht="15.75" x14ac:dyDescent="0.25">
      <c r="A55" s="11"/>
      <c r="B55" s="12"/>
      <c r="C55" s="6"/>
      <c r="D55" s="9"/>
      <c r="E55" s="9"/>
      <c r="F55" s="9"/>
      <c r="G55" s="15"/>
      <c r="H55" s="16"/>
      <c r="I55" s="16"/>
      <c r="J55" s="16"/>
      <c r="K55">
        <f>IF(AND(D55&lt;&gt;"",OR(D55=$D$56,D55=$D$57,D55=$D$58,D55=$D$59,D55=$D$70,D55=$D$71,D55=$D$72,D55=$D$73,D55=$D$74,D55=$D$75,D55=$D$76,D55=$D$77,D55=$D$78,D55=$D$79,D55=$D$80,D55=$D$81,D55=$D$82,D55=$D$83,D55=$D$84,D55=$D$85,D55=$D$86,D55=$D$87,D55=$D$88,D55=$O$11,D55=$O$12,D55=$O$13,D55=$O$14,D55=$O$15,D55=$O$16,D55=$O$17,D55=$O$18,D55=$O$19,D55=$O$20,D55=$O$21,D55=$O$22,D55=$O$23,D55=$O$24,D55=$O$25,D55=$O$26,D55=$O$27,D55=$O$28,D55=$O$29,D55=$O$41,D55=$O$42,D55=$O$43,D55=$O$44,D55=$O$45,D55=$O$46,D55=$O$47,D55=$O$48,D55=$O$49,D55=$O$50,D55=$O$51,D55=$O$52,D55=$O$53,D55=$O$54,D55=$O$55,D55=$O$56,D55=$O$57,D55=$O$58,D55=$O$59,D55=$O$70,D55=$O$71,D55=$O$72,D55=$O$73,D55=$O$74,D55=$O$75,D55=$O$76,D55=$O$77,D55=$O$78,D55=$O$79,D55=$O$80,D55=$O$81,D55=$O$82,D55=$O$83,D55=$O$84,D55=$O$85,D55=$O$86,D55=$O$87,D55=$O$88,D55=$Z$11,D55=$Z$12,D55=$Z$13,D55=$Z$14,D55=$Z$15,D55=$Z$16,D55=$Z$17,D55=$Z$18,D55=$Z$19,D55=$Z$20,D55=$Z$21,D55=$Z$22,D55=$Z$23,D55=$Z$24,D55=$Z$25,D55=$Z$26,D55=$Z$27,D55=$Z$28,D55=$Z$29,D55=$Z$41,D55=$Z$42,D55=$Z$43,D55=$Z$44,D55=$Z$45,D55=$Z$46,D55=$Z$47,D55=$Z$48,D55=$Z$49,D55=$Z$50,D55=$Z$51,D55=$Z$52,D55=$Z$53,D55=$Z$54,D55=$Z$55,D55=$Z$56,D55=$Z$57,D55=$Z$58,D55=$Z$59,D55=$Z$70,D55=$Z$71,D55=$Z$72,D55=$Z$73,D55=$Z$74,D55=$Z$75,D55=$Z$76,D55=$Z$77,D55=$Z$78,D55=$Z$79,D55=$Z$80,D55=$Z$81,D55=$Z$82,D55=$Z$83,D55=$Z$84,D55=$Z$85,D55=$Z$86,D55=$Z$87,D55=$Z$88)),"Fehler",0)</f>
        <v>0</v>
      </c>
      <c r="L55" s="11">
        <v>0.625</v>
      </c>
      <c r="M55" s="12">
        <v>0.64583333333333337</v>
      </c>
      <c r="N55" s="6"/>
      <c r="O55" s="15"/>
      <c r="P55" s="10"/>
      <c r="Q55" s="10"/>
      <c r="R55" s="15"/>
      <c r="S55" s="16"/>
      <c r="T55" s="16"/>
      <c r="U55" s="16"/>
      <c r="V55">
        <f>IF(AND(O55&lt;&gt;"",OR(O55=$O$56,O55=$O$57,O55=$O$58,O55=$O$59,O55=$O$70,O55=$O$71,O55=$O$72,O55=$O$73,O55=$O$74,O55=$O$75,O55=$O$76,O55=$O$77,O55=$O$78,O55=$O$79,O55=$O$80,O55=$O$81,O55=$O$82,O55=$O$83,O55=$O$84,O55=$O$85,O55=$O$86,O55=$O$87,O55=$O$88,O55=$Z$11,O55=$Z$12,O55=$Z$13,O55=$Z$14,O55=$Z$15,O55=$Z$16,O55=$Z$17,O55=$Z$18,O55=$Z$19,O55=$Z$20,O55=$Z$21,O55=$Z$22,O55=$Z$23,O55=$Z$24,O55=$Z$25,O55=$Z$26,O55=$Z$27,O55=$Z$28,O55=$Z$29,O55=$Z$41,O55=$Z$42,O55=$Z$43,O55=$Z$44,O55=$Z$45,O55=$Z$46,O55=$Z$47,O55=$Z$48,O55=$Z$49,O55=$Z$50,O55=$Z$51,O55=$Z$52,O55=$Z$53,O55=$Z$54,O55=$Z$55,O55=$Z$56,O55=$Z$57,O55=$Z$58,O55=$Z$59,O55=$Z$70,O55=$Z$71,O55=$Z$72,O55=$Z$73,O55=$Z$74,O55=$Z$75,O55=$Z$76,O55=$Z$77,O55=$Z$78,O55=$Z$79,O55=$Z$80,O55=$Z$81,O55=$Z$82,O55=$Z$83,O55=$Z$84,O55=$Z$85,O55=$Z$86,O55=$Z$87,O55=$Z$88)),"Fehler",0)</f>
        <v>0</v>
      </c>
      <c r="W55" s="11"/>
      <c r="X55" s="12"/>
      <c r="Y55" s="6"/>
      <c r="Z55" s="15"/>
      <c r="AA55" s="16"/>
      <c r="AB55" s="16"/>
      <c r="AC55" s="15"/>
      <c r="AD55" s="16"/>
      <c r="AE55" s="16"/>
      <c r="AF55" s="16"/>
      <c r="AG55">
        <f>IF(AND(Z55&lt;&gt;"",OR(Z55=$Z$56,Z55=$Z$57,Z55=$Z$58,Z55=$Z$59,Z55=$Z$70,Z55=$Z$71,Z55=$Z$72,Z55=$Z$73,Z55=$Z$74,Z55=$Z$75,Z55=$Z$76,Z55=$Z$77,Z55=$Z$78,Z55=$Z$79,Z55=$Z$80,Z55=$Z$81,Z55=$Z$82,Z55=$Z$83,Z55=$Z$84,Z55=$Z$85,Z55=$Z$86,Z55=$Z$87,Z55=$Z$88)),"Fehler",0)</f>
        <v>0</v>
      </c>
    </row>
    <row r="56" spans="1:34" ht="15.75" x14ac:dyDescent="0.25">
      <c r="A56" s="11">
        <v>0.64583333333333337</v>
      </c>
      <c r="B56" s="12">
        <v>0.66666666666666663</v>
      </c>
      <c r="C56" s="6"/>
      <c r="D56" s="15"/>
      <c r="E56" s="16"/>
      <c r="F56" s="16"/>
      <c r="G56" s="15"/>
      <c r="H56" s="16"/>
      <c r="I56" s="16"/>
      <c r="J56" s="29"/>
      <c r="K56">
        <f>IF(AND(D56&lt;&gt;"",OR(D56=$D$57,D56=$D$58,D56=$D$59,D56=$D$70,D56=$D$71,D56=$D$72,D56=$D$73,D56=$D$74,D56=$D$75,D56=$D$76,D56=$D$77,D56=$D$78,D56=$D$79,D56=$D$80,D56=$D$81,D56=$D$82,D56=$D$83,D56=$D$84,D56=$D$85,D56=$D$86,D56=$D$87,D56=$D$88,D56=$O$11,D56=$O$12,D56=$O$13,D56=$O$14,D56=$O$15,D56=$O$16,D56=$O$17,D56=$O$18,D56=$O$19,D56=$O$20,D56=$O$21,D56=$O$22,D56=$O$23,D56=$O$24,D56=$O$25,D56=$O$26,D56=$O$27,D56=$O$28,D56=$O$29,D56=$O$41,D56=$O$42,D56=$O$43,D56=$O$44,D56=$O$45,D56=$O$46,D56=$O$47,D56=$O$48,D56=$O$49,D56=$O$50,D56=$O$51,D56=$O$52,D56=$O$53,D56=$O$54,D56=$O$55,D56=$O$56,D56=$O$57,D56=$O$58,D56=$O$59,D56=$O$70,D56=$O$71,D56=$O$72,D56=$O$73,D56=$O$74,D56=$O$75,D56=$O$76,D56=$O$77,D56=$O$78,D56=$O$79,D56=$O$80,D56=$O$81,D56=$O$82,D56=$O$83,D56=$O$84,D56=$O$85,D56=$O$86,D56=$O$87,D56=$O$88,D56=$Z$11,D56=$Z$12,D56=$Z$13,D56=$Z$14,D56=$Z$15,D56=$Z$16,D56=$Z$17,D56=$Z$18,D56=$Z$19,D56=$Z$20,D56=$Z$21,D56=$Z$22,D56=$Z$23,D56=$Z$24,D56=$Z$25,D56=$Z$26,D56=$Z$27,D56=$Z$28,D56=$Z$29,D56=$Z$41,D56=$Z$42,D56=$Z$43,D56=$Z$44,D56=$Z$45,D56=$Z$46,D56=$Z$47,D56=$Z$48,D56=$Z$49,D56=$Z$50,D56=$Z$51,D56=$Z$52,D56=$Z$53,D56=$Z$54,D56=$Z$55,D56=$Z$56,D56=$Z$57,D56=$Z$58,D56=$Z$59,D56=$Z$70,D56=$Z$71,D56=$Z$72,D56=$Z$73,D56=$Z$74,D56=$Z$75,D56=$Z$76,D56=$Z$77,D56=$Z$78,D56=$Z$79,D56=$Z$80,D56=$Z$81,D56=$Z$82,D56=$Z$83,D56=$Z$84,D56=$Z$85,D56=$Z$86,D56=$Z$87,D56=$Z$88)),"Fehler",0)</f>
        <v>0</v>
      </c>
      <c r="L56" s="11">
        <v>0.64583333333333337</v>
      </c>
      <c r="M56" s="12">
        <v>0.66666666666666663</v>
      </c>
      <c r="N56" s="16"/>
      <c r="O56" s="31"/>
      <c r="P56" s="10"/>
      <c r="Q56" s="10"/>
      <c r="R56" s="15"/>
      <c r="S56" s="16"/>
      <c r="T56" s="16"/>
      <c r="U56" s="16"/>
      <c r="V56">
        <f>IF(AND(O56&lt;&gt;"",OR(O56=$O$57,O56=$O$58,O56=$O$59,O56=$O$70,O56=$O$71,O56=$O$72,O56=$O$73,O56=$O$74,O56=$O$75,O56=$O$76,O56=$O$77,O56=$O$78,O56=$O$79,O56=$O$80,O56=$O$81,O56=$O$82,O56=$O$83,O56=$O$84,O56=$O$85,O56=$O$86,O56=$O$87,O56=$O$88,O56=$Z$11,O56=$Z$12,O56=$Z$13,O56=$Z$14,O56=$Z$15,O56=$Z$16,O56=$Z$17,O56=$Z$18,O56=$Z$19,O56=$Z$20,O56=$Z$21,O56=$Z$22,O56=$Z$23,O56=$Z$24,O56=$Z$25,O56=$Z$26,O56=$Z$27,O56=$Z$28,O56=$Z$29,O56=$Z$41,O56=$Z$42,O56=$Z$43,O56=$Z$44,O56=$Z$45,O56=$Z$46,O56=$Z$47,O56=$Z$48,O56=$Z$49,O56=$Z$50,O56=$Z$51,O56=$Z$52,O56=$Z$53,O56=$Z$54,O56=$Z$55,O56=$Z$56,O56=$Z$57,O56=$Z$58,O56=$Z$59,O56=$Z$70,O56=$Z$71,O56=$Z$72,O56=$Z$73,O56=$Z$74,O56=$Z$75,O56=$Z$76,O56=$Z$77,O56=$Z$78,O56=$Z$79,O56=$Z$80,O56=$Z$81,O56=$Z$82,O56=$Z$83,O56=$Z$84,O56=$Z$85,O56=$Z$86,O56=$Z$87,O56=$Z$88)),"Fehler",0)</f>
        <v>0</v>
      </c>
      <c r="W56" s="11">
        <v>0.64583333333333337</v>
      </c>
      <c r="X56" s="12">
        <v>0.66666666666666663</v>
      </c>
      <c r="Y56" s="16"/>
      <c r="Z56" s="15"/>
      <c r="AA56" s="16"/>
      <c r="AB56" s="16"/>
      <c r="AC56" s="15"/>
      <c r="AD56" s="16"/>
      <c r="AE56" s="16"/>
      <c r="AF56" s="16"/>
      <c r="AG56">
        <f>IF(AND(Z56&lt;&gt;"",OR(Z56=$Z$57,Z56=$Z$58,Z56=$Z$59,Z56=$Z$70,Z56=$Z$71,Z56=$Z$72,Z56=$Z$73,Z56=$Z$74,Z56=$Z$75,Z56=$Z$76,Z56=$Z$77,Z56=$Z$78,Z56=$Z$79,Z56=$Z$80,Z56=$Z$81,Z56=$Z$82,Z56=$Z$83,Z56=$Z$84,Z56=$Z$85,Z56=$Z$86,Z56=$Z$87,Z56=$Z$88)),"Fehler",0)</f>
        <v>0</v>
      </c>
    </row>
    <row r="57" spans="1:34" ht="15.75" x14ac:dyDescent="0.25">
      <c r="A57" s="11">
        <v>0.66666666666666663</v>
      </c>
      <c r="B57" s="12">
        <v>0.6875</v>
      </c>
      <c r="C57" s="16"/>
      <c r="D57" s="15"/>
      <c r="E57" s="16"/>
      <c r="F57" s="16"/>
      <c r="G57" s="15"/>
      <c r="H57" s="16"/>
      <c r="I57" s="16"/>
      <c r="J57" s="29"/>
      <c r="K57">
        <f>IF(AND(D57&lt;&gt;"",OR(D57=$D$58,D57=$D$59,D57=$D$70,D57=$D$71,D57=$D$72,D57=$D$73,D57=$D$74,D57=$D$75,D57=$D$76,D57=$D$77,D57=$D$78,D57=$D$79,D57=$D$80,D57=$D$81,D57=$D$82,D57=$D$83,D57=$D$84,D57=$D$85,D57=$D$86,D57=$D$87,D57=$D$88,D57=$O$11,D57=$O$12,D57=$O$13,D57=$O$14,D57=$O$15,D57=$O$16,D57=$O$17,D57=$O$18,D57=$O$19,D57=$O$20,D57=$O$21,D57=$O$22,D57=$O$23,D57=$O$24,D57=$O$25,D57=$O$26,D57=$O$27,D57=$O$28,D57=$O$29,D57=$O$41,D57=$O$42,D57=$O$43,D57=$O$44,D57=$O$45,D57=$O$46,D57=$O$47,D57=$O$48,D57=$O$49,D57=$O$50,D57=$O$51,D57=$O$52,D57=$O$53,D57=$O$54,D57=$O$55,D57=$O$56,D57=$O$57,D57=$O$58,D57=$O$59,D57=$O$70,D57=$O$71,D57=$O$72,D57=$O$73,D57=$O$74,D57=$O$75,D57=$O$76,D57=$O$77,D57=$O$78,D57=$O$79,D57=$O$80,D57=$O$81,D57=$O$82,D57=$O$83,D57=$O$84,D57=$O$85,D57=$O$86,D57=$O$87,D57=$O$88,D57=$Z$11,D57=$Z$12,D57=$Z$13,D57=$Z$14,D57=$Z$15,D57=$Z$16,D57=$Z$17,D57=$Z$18,D57=$Z$19,D57=$Z$20,D57=$Z$21,D57=$Z$22,D57=$Z$23,D57=$Z$24,D57=$Z$25,D57=$Z$26,D57=$Z$27,D57=$Z$28,D57=$Z$29,D57=$Z$41,D57=$Z$42,D57=$Z$43,D57=$Z$44,D57=$Z$45,D57=$Z$46,D57=$Z$47,D57=$Z$48,D57=$Z$49,D57=$Z$50,D57=$Z$51,D57=$Z$52,D57=$Z$53,D57=$Z$54,D57=$Z$55,D57=$Z$56,D57=$Z$57,D57=$Z$58,D57=$Z$59,D57=$Z$70,D57=$Z$71,D57=$Z$72,D57=$Z$73,D57=$Z$74,D57=$Z$75,D57=$Z$76,D57=$Z$77,D57=$Z$78,D57=$Z$79,D57=$Z$80,D57=$Z$81,D57=$Z$82,D57=$Z$83,D57=$Z$84,D57=$Z$85,D57=$Z$86,D57=$Z$87,D57=$Z$88)),"Fehler",0)</f>
        <v>0</v>
      </c>
      <c r="L57" s="11">
        <v>0.66666666666666663</v>
      </c>
      <c r="M57" s="12">
        <v>0.6875</v>
      </c>
      <c r="N57" s="16"/>
      <c r="O57" s="15"/>
      <c r="P57" s="10"/>
      <c r="Q57" s="10"/>
      <c r="R57" s="15"/>
      <c r="S57" s="16"/>
      <c r="T57" s="16"/>
      <c r="U57" s="16"/>
      <c r="V57">
        <f>IF(AND(O57&lt;&gt;"",OR(O57=$O$58,O57=$O$59,O57=$O$70,O57=$O$71,O57=$O$72,O57=$O$73,O57=$O$74,O57=$O$75,O57=$O$76,O57=$O$77,O57=$O$78,O57=$O$79,O57=$O$80,O57=$O$81,O57=$O$82,O57=$O$83,O57=$O$84,O57=$O$85,O57=$O$86,O57=$O$87,O57=$O$88,O57=$Z$11,O57=$Z$12,O57=$Z$13,O57=$Z$14,O57=$Z$15,O57=$Z$16,O57=$Z$17,O57=$Z$18,O57=$Z$19,O57=$Z$20,O57=$Z$21,O57=$Z$22,O57=$Z$23,O57=$Z$24,O57=$Z$25,O57=$Z$26,O57=$Z$27,O57=$Z$28,O57=$Z$29,O57=$Z$41,O57=$Z$42,O57=$Z$43,O57=$Z$44,O57=$Z$45,O57=$Z$46,O57=$Z$47,O57=$Z$48,O57=$Z$49,O57=$Z$50,O57=$Z$51,O57=$Z$52,O57=$Z$53,O57=$Z$54,O57=$Z$55,O57=$Z$56,O57=$Z$57,O57=$Z$58,O57=$Z$59,O57=$Z$70,O57=$Z$71,O57=$Z$72,O57=$Z$73,O57=$Z$74,O57=$Z$75,O57=$Z$76,O57=$Z$77,O57=$Z$78,O57=$Z$79,O57=$Z$80,O57=$Z$81,O57=$Z$82,O57=$Z$83,O57=$Z$84,O57=$Z$85,O57=$Z$86,O57=$Z$87,O57=$Z$88)),"Fehler",0)</f>
        <v>0</v>
      </c>
      <c r="W57" s="11">
        <v>0.66666666666666663</v>
      </c>
      <c r="X57" s="12">
        <v>0.6875</v>
      </c>
      <c r="Y57" s="16"/>
      <c r="Z57" s="15"/>
      <c r="AA57" s="16"/>
      <c r="AB57" s="16"/>
      <c r="AC57" s="15"/>
      <c r="AD57" s="16"/>
      <c r="AE57" s="16"/>
      <c r="AF57" s="16"/>
      <c r="AG57">
        <f>IF(AND(Z57&lt;&gt;"",OR(Z57=$Z$58,Z57=$Z$59,Z57=$Z$70,Z57=$Z$71,Z57=$Z$72,Z57=$Z$73,Z57=$Z$74,Z57=$Z$75,Z57=$Z$76,Z57=$Z$77,Z57=$Z$78,Z57=$Z$79,Z57=$Z$80,Z57=$Z$81,Z57=$Z$82,Z57=$Z$83,Z57=$Z$84,Z57=$Z$85,Z57=$Z$86,Z57=$Z$87,Z57=$Z$88)),"Fehler",0)</f>
        <v>0</v>
      </c>
    </row>
    <row r="58" spans="1:34" ht="15.75" x14ac:dyDescent="0.25">
      <c r="A58" s="11">
        <v>0.6875</v>
      </c>
      <c r="B58" s="12">
        <v>0.70833333333333337</v>
      </c>
      <c r="C58" s="16"/>
      <c r="D58" s="15"/>
      <c r="E58" s="16"/>
      <c r="F58" s="16"/>
      <c r="G58" s="15"/>
      <c r="H58" s="16"/>
      <c r="I58" s="16"/>
      <c r="J58" s="29"/>
      <c r="K58">
        <f>IF(AND(D58&lt;&gt;"",OR(D58=$D$59,D58=$D$70,D58=$D$71,D58=$D$72,D58=$D$73,D58=$D$74,D58=$D$75,D58=$D$76,D58=$D$77,D58=$D$78,D58=$D$79,D58=$D$80,D58=$D$81,D58=$D$82,D58=$D$83,D58=$D$84,D58=$D$85,D58=$D$86,D58=$D$87,D58=$D$88,D58=$O$11,D58=$O$12,D58=$O$13,D58=$O$14,D58=$O$15,D58=$O$16,D58=$O$17,D58=$O$18,D58=$O$19,D58=$O$20,D58=$O$21,D58=$O$22,D58=$O$23,D58=$O$24,D58=$O$25,D58=$O$26,D58=$O$27,D58=$O$28,D58=$O$29,D58=$O$41,D58=$O$42,D58=$O$43,D58=$O$44,D58=$O$45,D58=$O$46,D58=$O$47,D58=$O$48,D58=$O$49,D58=$O$50,D58=$O$51,D58=$O$52,D58=$O$53,D58=$O$54,D58=$O$55,D58=$O$56,D58=$O$57,D58=$O$58,D58=$O$59,D58=$O$70,D58=$O$71,D58=$O$72,D58=$O$73,D58=$O$74,D58=$O$75,D58=$O$76,D58=$O$77,D58=$O$78,D58=$O$79,D58=$O$80,D58=$O$81,D58=$O$82,D58=$O$83,D58=$O$84,D58=$O$85,D58=$O$86,D58=$O$87,D58=$O$88,D58=$Z$11,D58=$Z$12,D58=$Z$13,D58=$Z$14,D58=$Z$15,D58=$Z$16,D58=$Z$17,D58=$Z$18,D58=$Z$19,D58=$Z$20,D58=$Z$21,D58=$Z$22,D58=$Z$23,D58=$Z$24,D58=$Z$25,D58=$Z$26,D58=$Z$27,D58=$Z$28,D58=$Z$29,D58=$Z$41,D58=$Z$42,D58=$Z$43,D58=$Z$44,D58=$Z$45,D58=$Z$46,D58=$Z$47,D58=$Z$48,D58=$Z$49,D58=$Z$50,D58=$Z$51,D58=$Z$52,D58=$Z$53,D58=$Z$54,D58=$Z$55,D58=$Z$56,D58=$Z$57,D58=$Z$58,D58=$Z$59,D58=$Z$70,D58=$Z$71,D58=$Z$72,D58=$Z$73,D58=$Z$74,D58=$Z$75,D58=$Z$76,D58=$Z$77,D58=$Z$78,D58=$Z$79,D58=$Z$80,D58=$Z$81,D58=$Z$82,D58=$Z$83,D58=$Z$84,D58=$Z$85,D58=$Z$86,D58=$Z$87,D58=$Z$88)),"Fehler",0)</f>
        <v>0</v>
      </c>
      <c r="L58" s="11">
        <v>0.6875</v>
      </c>
      <c r="M58" s="12">
        <v>0.70833333333333337</v>
      </c>
      <c r="N58" s="16"/>
      <c r="O58" s="15"/>
      <c r="P58" s="16"/>
      <c r="Q58" s="16"/>
      <c r="R58" s="15"/>
      <c r="S58" s="16"/>
      <c r="T58" s="16"/>
      <c r="U58" s="16"/>
      <c r="V58">
        <f>IF(AND(O58&lt;&gt;"",OR(O58=$O$59,O58=$O$70,O58=$O$71,O58=$O$72,O58=$O$73,O58=$O$74,O58=$O$75,O58=$O$76,O58=$O$77,O58=$O$78,O58=$O$79,O58=$O$80,O58=$O$81,O58=$O$82,O58=$O$83,O58=$O$84,O58=$O$85,O58=$O$86,O58=$O$87,O58=$O$88,O58=$Z$11,O58=$Z$12,O58=$Z$13,O58=$Z$14,O58=$Z$15,O58=$Z$16,O58=$Z$17,O58=$Z$18,O58=$Z$19,O58=$Z$20,O58=$Z$21,O58=$Z$22,O58=$Z$23,O58=$Z$24,O58=$Z$25,O58=$Z$26,O58=$Z$27,O58=$Z$28,O58=$Z$29,O58=$Z$41,O58=$Z$42,O58=$Z$43,O58=$Z$44,O58=$Z$45,O58=$Z$46,O58=$Z$47,O58=$Z$48,O58=$Z$49,O58=$Z$50,O58=$Z$51,O58=$Z$52,O58=$Z$53,O58=$Z$54,O58=$Z$55,O58=$Z$56,O58=$Z$57,O58=$Z$58,O58=$Z$59,O58=$Z$70,O58=$Z$71,O58=$Z$72,O58=$Z$73,O58=$Z$74,O58=$Z$75,O58=$Z$76,O58=$Z$77,O58=$Z$78,O58=$Z$79,O58=$Z$80,O58=$Z$81,O58=$Z$82,O58=$Z$83,O58=$Z$84,O58=$Z$85,O58=$Z$86,O58=$Z$87,O58=$Z$88)),"Fehler",0)</f>
        <v>0</v>
      </c>
      <c r="W58" s="11">
        <v>0.6875</v>
      </c>
      <c r="X58" s="12">
        <v>0.70833333333333337</v>
      </c>
      <c r="Y58" s="16"/>
      <c r="Z58" s="15"/>
      <c r="AA58" s="16"/>
      <c r="AB58" s="16"/>
      <c r="AC58" s="15"/>
      <c r="AD58" s="16"/>
      <c r="AE58" s="16"/>
      <c r="AF58" s="16"/>
      <c r="AG58">
        <f>IF(AND(Z58&lt;&gt;"",OR(Z58=$Z$59,Z58=$Z$70,Z58=$Z$71,Z58=$Z$72,Z58=$Z$73,Z58=$Z$74,Z58=$Z$75,Z58=$Z$76,Z58=$Z$77,Z58=$Z$78,Z58=$Z$79,Z58=$Z$80,Z58=$Z$81,Z58=$Z$82,Z58=$Z$83,Z58=$Z$84,Z58=$Z$85,Z58=$Z$86,Z58=$Z$87,Z58=$Z$88)),"Fehler",0)</f>
        <v>0</v>
      </c>
    </row>
    <row r="59" spans="1:34" ht="15.75" x14ac:dyDescent="0.25">
      <c r="A59" s="11">
        <v>0.70833333333333337</v>
      </c>
      <c r="B59" s="12">
        <v>0.72916666666666663</v>
      </c>
      <c r="C59" s="16"/>
      <c r="D59" s="32"/>
      <c r="E59" s="9"/>
      <c r="F59" s="9"/>
      <c r="G59" s="15"/>
      <c r="H59" s="15"/>
      <c r="I59" s="16"/>
      <c r="J59" s="16"/>
      <c r="K59">
        <f>IF(AND(D59&lt;&gt;"",OR(D59=$D$70,D59=$D$71,D59=$D$72,D59=$D$73,D59=$D$74,D59=$D$75,D59=$D$76,D59=$D$77,D59=$D$78,D59=$D$79,D59=$D$80,D59=$D$81,D59=$D$82,D59=$D$83,D59=$D$84,D59=$D$85,D59=$D$86,D59=$D$87,D59=$D$88,D59=$O$11,D59=$O$12,D59=$O$13,D59=$O$14,D59=$O$15,D59=$O$16,D59=$O$17,D59=$O$18,D59=$O$19,D59=$O$20,D59=$O$21,D59=$O$22,D59=$O$23,D59=$O$24,D59=$O$25,D59=$O$26,D59=$O$27,D59=$O$28,D59=$O$29,D59=$O$41,D59=$O$42,D59=$O$43,D59=$O$44,D59=$O$45,D59=$O$46,D59=$O$47,D59=$O$48,D59=$O$49,D59=$O$50,D59=$O$51,D59=$O$52,D59=$O$53,D59=$O$54,D59=$O$55,D59=$O$56,D59=$O$57,D59=$O$58,D59=$O$59,D59=$O$70,D59=$O$71,D59=$O$72,D59=$O$73,D59=$O$74,D59=$O$75,D59=$O$76,D59=$O$77,D59=$O$78,D59=$O$79,D59=$O$80,D59=$O$81,D59=$O$82,D59=$O$83,D59=$O$84,D59=$O$85,D59=$O$86,D59=$O$87,D59=$O$88,D59=$Z$11,D59=$Z$12,D59=$Z$13,D59=$Z$14,D59=$Z$15,D59=$Z$16,D59=$Z$17,D59=$Z$18,D59=$Z$19,D59=$Z$20,D59=$Z$21,D59=$Z$22,D59=$Z$23,D59=$Z$24,D59=$Z$25,D59=$Z$26,D59=$Z$27,D59=$Z$28,D59=$Z$29,D59=$Z$41,D59=$Z$42,D59=$Z$43,D59=$Z$44,D59=$Z$45,D59=$Z$46,D59=$Z$47,D59=$Z$48,D59=$Z$49,D59=$Z$50,D59=$Z$51,D59=$Z$52,D59=$Z$53,D59=$Z$54,D59=$Z$55,D59=$Z$56,D59=$Z$57,D59=$Z$58,D59=$Z$59,D59=$Z$70,D59=$Z$71,D59=$Z$72,D59=$Z$73,D59=$Z$74,D59=$Z$75,D59=$Z$76,D59=$Z$77,D59=$Z$78,D59=$Z$79,D59=$Z$80,D59=$Z$81,D59=$Z$82,D59=$Z$83,D59=$Z$84,D59=$Z$85,D59=$Z$86,D59=$Z$87,D59=$Z$88)),"Fehler",0)</f>
        <v>0</v>
      </c>
      <c r="L59" s="11">
        <v>0.70833333333333337</v>
      </c>
      <c r="M59" s="12">
        <v>0.72916666666666663</v>
      </c>
      <c r="N59" s="16"/>
      <c r="O59" s="15"/>
      <c r="P59" s="15"/>
      <c r="Q59" s="15"/>
      <c r="R59" s="15"/>
      <c r="S59" s="15"/>
      <c r="T59" s="16"/>
      <c r="U59" s="16"/>
      <c r="V59">
        <f>IF(AND(O59&lt;&gt;"",OR(O59=$O$70,O59=$O$71,O59=$O$72,O59=$O$73,O59=$O$74,O59=$O$75,O59=$O$76,O59=$O$77,O59=$O$78,O59=$O$79,O59=$O$80,O59=$O$81,O59=$O$82,O59=$O$83,O59=$O$84,O59=$O$85,O59=$O$86,O59=$O$87,O59=$O$88,O59=$Z$11,O59=$Z$12,O59=$Z$13,O59=$Z$14,O59=$Z$15,O59=$Z$16,O59=$Z$17,O59=$Z$18,O59=$Z$19,O59=$Z$20,O59=$Z$21,O59=$Z$22,O59=$Z$23,O59=$Z$24,O59=$Z$25,O59=$Z$26,O59=$Z$27,O59=$Z$28,O59=$Z$29,O59=$Z$41,O59=$Z$42,O59=$Z$43,O59=$Z$44,O59=$Z$45,O59=$Z$46,O59=$Z$47,O59=$Z$48,O59=$Z$49,O59=$Z$50,O59=$Z$51,O59=$Z$52,O59=$Z$53,O59=$Z$54,O59=$Z$55,O59=$Z$56,O59=$Z$57,O59=$Z$58,O59=$Z$59,O59=$Z$70,O59=$Z$71,O59=$Z$72,O59=$Z$73,O59=$Z$74,O59=$Z$75,O59=$Z$76,O59=$Z$77,O59=$Z$78,O59=$Z$79,O59=$Z$80,O59=$Z$81,O59=$Z$82,O59=$Z$83,O59=$Z$84,O59=$Z$85,O59=$Z$86,O59=$Z$87,O59=$Z$88)),"Fehler",0)</f>
        <v>0</v>
      </c>
      <c r="W59" s="11">
        <v>0.70833333333333337</v>
      </c>
      <c r="X59" s="12">
        <v>0.72916666666666663</v>
      </c>
      <c r="Y59" s="16"/>
      <c r="Z59" s="15"/>
      <c r="AA59" s="15"/>
      <c r="AB59" s="15"/>
      <c r="AC59" s="15"/>
      <c r="AD59" s="15"/>
      <c r="AE59" s="16"/>
      <c r="AF59" s="16"/>
      <c r="AG59">
        <f>IF(AND(Z59&lt;&gt;"",OR(Z59=$Z$70,Z59=$Z$71,Z59=$Z$72,Z59=$Z$73,Z59=$Z$74,Z59=$Z$75,Z59=$Z$76,Z59=$Z$77,Z59=$Z$78,Z59=$Z$79,Z59=$Z$80,Z59=$Z$81,Z59=$Z$82,Z59=$Z$83,Z59=$Z$84,Z59=$Z$85,Z59=$Z$86,Z59=$Z$87,Z59=$Z$88)),"Fehler",0)</f>
        <v>0</v>
      </c>
    </row>
    <row r="60" spans="1:34" ht="26.25" customHeight="1" x14ac:dyDescent="0.3">
      <c r="A60" s="1" t="s">
        <v>15</v>
      </c>
      <c r="B60" s="1"/>
      <c r="C60" s="2"/>
      <c r="D60" s="22">
        <v>2020</v>
      </c>
      <c r="E60" s="3" t="s">
        <v>20</v>
      </c>
      <c r="F60" s="24"/>
      <c r="I60" s="3" t="s">
        <v>12</v>
      </c>
      <c r="L60" s="1" t="s">
        <v>14</v>
      </c>
      <c r="M60" s="1"/>
      <c r="N60" s="2"/>
      <c r="O60" s="22">
        <v>2020</v>
      </c>
      <c r="P60" s="3" t="s">
        <v>20</v>
      </c>
      <c r="Q60" s="24"/>
      <c r="T60" s="3" t="s">
        <v>12</v>
      </c>
      <c r="W60" s="1" t="s">
        <v>15</v>
      </c>
      <c r="X60" s="1"/>
      <c r="Y60" s="2"/>
      <c r="Z60" s="22">
        <v>2020</v>
      </c>
      <c r="AA60" s="3" t="s">
        <v>20</v>
      </c>
      <c r="AB60" s="24"/>
      <c r="AE60" s="3" t="s">
        <v>12</v>
      </c>
    </row>
    <row r="61" spans="1:34" x14ac:dyDescent="0.2">
      <c r="A61" s="21" t="s">
        <v>120</v>
      </c>
      <c r="C61" s="4"/>
      <c r="E61" s="4"/>
      <c r="F61" s="4"/>
      <c r="H61" s="4"/>
      <c r="L61" s="21" t="s">
        <v>120</v>
      </c>
      <c r="N61" s="4"/>
      <c r="P61" s="4"/>
      <c r="Q61" s="4"/>
      <c r="S61" s="4"/>
      <c r="Y61" s="4"/>
      <c r="AA61" s="4"/>
      <c r="AB61" s="4"/>
      <c r="AD61" s="4"/>
    </row>
    <row r="62" spans="1:34" ht="18" x14ac:dyDescent="0.25">
      <c r="A62" s="20" t="s">
        <v>13</v>
      </c>
      <c r="B62" s="1"/>
      <c r="C62" s="2"/>
      <c r="D62" s="1"/>
      <c r="E62" s="4"/>
      <c r="F62" s="4"/>
      <c r="H62" s="5" t="s">
        <v>16</v>
      </c>
      <c r="J62" s="23">
        <v>208</v>
      </c>
      <c r="L62" s="20" t="s">
        <v>13</v>
      </c>
      <c r="M62" s="1"/>
      <c r="N62" s="2"/>
      <c r="O62" s="1"/>
      <c r="P62" s="4"/>
      <c r="Q62" s="4"/>
      <c r="S62" s="5" t="s">
        <v>16</v>
      </c>
      <c r="U62" s="23">
        <v>206</v>
      </c>
      <c r="W62" s="20" t="s">
        <v>13</v>
      </c>
      <c r="X62" s="1"/>
      <c r="Y62" s="2"/>
      <c r="Z62" s="1"/>
      <c r="AA62" s="4"/>
      <c r="AB62" s="4"/>
      <c r="AD62" s="5" t="s">
        <v>16</v>
      </c>
      <c r="AF62" s="23"/>
    </row>
    <row r="63" spans="1:34" ht="15.75" x14ac:dyDescent="0.25">
      <c r="A63" s="20" t="s">
        <v>17</v>
      </c>
      <c r="C63" s="4"/>
      <c r="E63" s="4"/>
      <c r="F63" s="4"/>
      <c r="H63" s="5" t="s">
        <v>18</v>
      </c>
      <c r="J63" s="23">
        <v>202</v>
      </c>
      <c r="L63" s="20" t="s">
        <v>17</v>
      </c>
      <c r="N63" s="4"/>
      <c r="P63" s="4"/>
      <c r="Q63" s="4"/>
      <c r="S63" s="5" t="s">
        <v>18</v>
      </c>
      <c r="U63" s="23">
        <v>203</v>
      </c>
      <c r="W63" s="20" t="s">
        <v>17</v>
      </c>
      <c r="Y63" s="4"/>
      <c r="AA63" s="4"/>
      <c r="AB63" s="4"/>
      <c r="AD63" s="5" t="s">
        <v>18</v>
      </c>
      <c r="AF63" s="23">
        <v>202</v>
      </c>
    </row>
    <row r="64" spans="1:34" ht="15" x14ac:dyDescent="0.25">
      <c r="A64" s="39" t="s">
        <v>187</v>
      </c>
      <c r="C64" s="4"/>
      <c r="E64" s="4"/>
      <c r="F64" s="4"/>
      <c r="H64" s="4"/>
      <c r="I64" s="19"/>
      <c r="L64" s="39" t="s">
        <v>187</v>
      </c>
      <c r="N64" s="4"/>
      <c r="P64" s="4"/>
      <c r="Q64" s="4"/>
      <c r="S64" s="4"/>
      <c r="T64" s="19"/>
      <c r="W64" s="20"/>
      <c r="Y64" s="4"/>
      <c r="AA64" s="4"/>
      <c r="AB64" s="4"/>
      <c r="AD64" s="4"/>
      <c r="AE64" s="19"/>
    </row>
    <row r="65" spans="1:33" x14ac:dyDescent="0.2">
      <c r="A65" s="6" t="s">
        <v>0</v>
      </c>
      <c r="B65" s="6" t="s">
        <v>8</v>
      </c>
      <c r="C65" s="6" t="s">
        <v>0</v>
      </c>
      <c r="D65" s="6" t="s">
        <v>1</v>
      </c>
      <c r="E65" s="6" t="s">
        <v>2</v>
      </c>
      <c r="F65" s="6" t="s">
        <v>3</v>
      </c>
      <c r="G65" s="7" t="s">
        <v>4</v>
      </c>
      <c r="H65" s="6" t="s">
        <v>5</v>
      </c>
      <c r="I65" s="7" t="s">
        <v>4</v>
      </c>
      <c r="J65" s="6" t="s">
        <v>9</v>
      </c>
      <c r="L65" s="6" t="s">
        <v>0</v>
      </c>
      <c r="M65" s="6" t="s">
        <v>8</v>
      </c>
      <c r="N65" s="6" t="s">
        <v>0</v>
      </c>
      <c r="O65" s="6" t="s">
        <v>1</v>
      </c>
      <c r="P65" s="6" t="s">
        <v>2</v>
      </c>
      <c r="Q65" s="6" t="s">
        <v>3</v>
      </c>
      <c r="R65" s="7" t="s">
        <v>4</v>
      </c>
      <c r="S65" s="6" t="s">
        <v>5</v>
      </c>
      <c r="T65" s="7" t="s">
        <v>4</v>
      </c>
      <c r="U65" s="6" t="s">
        <v>9</v>
      </c>
      <c r="W65" s="6" t="s">
        <v>0</v>
      </c>
      <c r="X65" s="6" t="s">
        <v>8</v>
      </c>
      <c r="Y65" s="6" t="s">
        <v>0</v>
      </c>
      <c r="Z65" s="6" t="s">
        <v>1</v>
      </c>
      <c r="AA65" s="6" t="s">
        <v>2</v>
      </c>
      <c r="AB65" s="6" t="s">
        <v>3</v>
      </c>
      <c r="AC65" s="7" t="s">
        <v>4</v>
      </c>
      <c r="AD65" s="6" t="s">
        <v>5</v>
      </c>
      <c r="AE65" s="7" t="s">
        <v>4</v>
      </c>
      <c r="AF65" s="6" t="s">
        <v>9</v>
      </c>
    </row>
    <row r="66" spans="1:33" ht="18" x14ac:dyDescent="0.25">
      <c r="A66" s="8"/>
      <c r="B66" s="8"/>
      <c r="C66" s="8"/>
      <c r="D66" s="9"/>
      <c r="E66" s="10"/>
      <c r="F66" s="10"/>
      <c r="G66" s="9"/>
      <c r="H66" s="10"/>
      <c r="I66" s="9"/>
      <c r="J66" s="9"/>
      <c r="L66" s="8"/>
      <c r="M66" s="8"/>
      <c r="N66" s="8"/>
      <c r="O66" s="9"/>
      <c r="P66" s="10"/>
      <c r="Q66" s="10"/>
      <c r="R66" s="9"/>
      <c r="S66" s="10"/>
      <c r="T66" s="9"/>
      <c r="U66" s="9"/>
      <c r="W66" s="8"/>
      <c r="X66" s="8"/>
      <c r="Y66" s="8"/>
      <c r="Z66" s="9"/>
      <c r="AA66" s="10"/>
      <c r="AB66" s="10"/>
      <c r="AC66" s="9"/>
      <c r="AD66" s="10"/>
      <c r="AE66" s="9"/>
      <c r="AF66" s="9"/>
    </row>
    <row r="67" spans="1:33" x14ac:dyDescent="0.2">
      <c r="A67" s="6"/>
      <c r="B67" s="6"/>
      <c r="C67" s="6"/>
      <c r="D67" s="9"/>
      <c r="E67" s="10"/>
      <c r="F67" s="10"/>
      <c r="G67" s="9"/>
      <c r="H67" s="10"/>
      <c r="I67" s="9"/>
      <c r="J67" s="9"/>
      <c r="L67" s="6"/>
      <c r="M67" s="6"/>
      <c r="N67" s="6"/>
      <c r="O67" s="9"/>
      <c r="P67" s="10"/>
      <c r="Q67" s="10"/>
      <c r="R67" s="9"/>
      <c r="S67" s="10"/>
      <c r="T67" s="9"/>
      <c r="U67" s="9"/>
      <c r="W67" s="6"/>
      <c r="X67" s="6"/>
      <c r="Y67" s="6"/>
      <c r="Z67" s="9"/>
      <c r="AA67" s="10"/>
      <c r="AB67" s="10"/>
      <c r="AC67" s="9"/>
      <c r="AD67" s="10"/>
      <c r="AE67" s="9"/>
      <c r="AF67" s="9"/>
    </row>
    <row r="68" spans="1:33" x14ac:dyDescent="0.2">
      <c r="A68" s="6" t="s">
        <v>6</v>
      </c>
      <c r="B68" s="6" t="s">
        <v>7</v>
      </c>
      <c r="C68" s="6"/>
      <c r="D68" s="9"/>
      <c r="E68" s="10"/>
      <c r="F68" s="10"/>
      <c r="G68" s="9"/>
      <c r="H68" s="10"/>
      <c r="I68" s="9"/>
      <c r="J68" s="9"/>
      <c r="L68" s="6" t="s">
        <v>6</v>
      </c>
      <c r="M68" s="6" t="s">
        <v>7</v>
      </c>
      <c r="N68" s="6"/>
      <c r="O68" s="9"/>
      <c r="P68" s="10"/>
      <c r="Q68" s="10"/>
      <c r="R68" s="9"/>
      <c r="S68" s="10"/>
      <c r="T68" s="9"/>
      <c r="U68" s="9"/>
      <c r="W68" s="6" t="s">
        <v>6</v>
      </c>
      <c r="X68" s="6" t="s">
        <v>7</v>
      </c>
      <c r="Y68" s="6"/>
      <c r="Z68" s="9"/>
      <c r="AA68" s="10"/>
      <c r="AB68" s="10"/>
      <c r="AC68" s="9"/>
      <c r="AD68" s="10"/>
      <c r="AE68" s="9"/>
      <c r="AF68" s="9"/>
    </row>
    <row r="69" spans="1:33" x14ac:dyDescent="0.2">
      <c r="A69" s="9"/>
      <c r="B69" s="9"/>
      <c r="C69" s="10"/>
      <c r="D69" s="9"/>
      <c r="E69" s="10"/>
      <c r="F69" s="10"/>
      <c r="G69" s="9"/>
      <c r="H69" s="10"/>
      <c r="I69" s="9"/>
      <c r="J69" s="9"/>
      <c r="L69" s="9"/>
      <c r="M69" s="9"/>
      <c r="N69" s="10"/>
      <c r="O69" s="9"/>
      <c r="P69" s="10"/>
      <c r="Q69" s="10"/>
      <c r="R69" s="9"/>
      <c r="S69" s="10"/>
      <c r="T69" s="9"/>
      <c r="U69" s="9"/>
      <c r="W69" s="9"/>
      <c r="X69" s="9"/>
      <c r="Y69" s="10"/>
      <c r="Z69" s="9"/>
      <c r="AA69" s="10"/>
      <c r="AB69" s="10"/>
      <c r="AC69" s="9"/>
      <c r="AD69" s="10"/>
      <c r="AE69" s="9"/>
      <c r="AF69" s="9"/>
    </row>
    <row r="70" spans="1:33" ht="15.75" x14ac:dyDescent="0.25">
      <c r="A70" s="11">
        <v>0.33333333333333331</v>
      </c>
      <c r="B70" s="12">
        <v>0.35416666666666669</v>
      </c>
      <c r="C70" s="6"/>
      <c r="D70" s="15" t="s">
        <v>105</v>
      </c>
      <c r="E70" s="16" t="s">
        <v>72</v>
      </c>
      <c r="F70" s="16" t="s">
        <v>73</v>
      </c>
      <c r="G70" s="15"/>
      <c r="H70" s="16" t="s">
        <v>58</v>
      </c>
      <c r="I70" s="16"/>
      <c r="J70" s="16" t="s">
        <v>57</v>
      </c>
      <c r="K70">
        <f>IF(AND(D70&lt;&gt;"",OR(D70=$D$71,D70=$D$72,D70=$D$73,D70=$D$74,D70=$D$75,D70=$D$76,D70=$D$77,D70=$D$78,D70=$D$79,D70=$D$80,D70=$D$81,D70=$D$82,D70=$D$83,D70=$D$84,D70=$D$85,D70=$D$86,D70=$D$87,D70=$D$88,D70=$O$11,D70=$O$12,D70=$O$13,D70=$O$14,D70=$O$15,D70=$O$16,D70=$O$17,D70=$O$18,D70=$O$19,D70=$O$20,D70=$O$21,D70=$O$22,D70=$O$23,D70=$O$24,D70=$O$25,D70=$O$26,D70=$O$27,D70=$O$28,D70=$O$29,D70=$O$41,D70=$O$42,D70=$O$43,D70=$O$44,D70=$O$45,D70=$O$46,D70=$O$47,D70=$O$48,D70=$O$49,D70=$O$50,D70=$O$51,D70=$O$52,D70=$O$53,D70=$O$54,D70=$O$55,D70=$O$56,D70=$O$57,D70=$O$58,D70=$O$59,D70=$O$70,D70=$O$71,D70=$O$72,D70=$O$73,D70=$O$74,D70=$O$75,D70=$O$76,D70=$O$77,D70=$O$78,D70=$O$79,D70=$O$80,D70=$O$81,D70=$O$82,D70=$O$83,D70=$O$84,D70=$O$85,D70=$O$86,D70=$O$87,D70=$O$88,D70=$Z$11,D70=$Z$12,D70=$Z$13,D70=$Z$14,D70=$Z$15,D70=$Z$16,D70=$Z$17,D70=$Z$18,D70=$Z$19,D70=$Z$20,D70=$Z$21,D70=$Z$22,D70=$Z$23,D70=$Z$24,D70=$Z$25,D70=$Z$26,D70=$Z$27,D70=$Z$28,D70=$Z$29,D70=$Z$41,D70=$Z$42,D70=$Z$43,D70=$Z$44,D70=$Z$45,D70=$Z$46,D70=$Z$47,D70=$Z$48,D70=$Z$49,D70=$Z$50,D70=$Z$51,D70=$Z$52,D70=$Z$53,D70=$Z$54,D70=$Z$55,D70=$Z$56,D70=$Z$57,D70=$Z$58,D70=$Z$59,D70=$Z$70,D70=$Z$71,D70=$Z$72,D70=$Z$73,D70=$Z$74,D70=$Z$75,D70=$Z$76,D70=$Z$77,D70=$Z$78,D70=$Z$79,D70=$Z$80,D70=$Z$81,D70=$Z$82,D70=$Z$83,D70=$Z$84,D70=$Z$85,D70=$Z$86,D70=$Z$87,D70=$Z$88)),"Fehler",0)</f>
        <v>0</v>
      </c>
      <c r="L70" s="11">
        <v>0.33333333333333331</v>
      </c>
      <c r="M70" s="12">
        <v>0.35416666666666669</v>
      </c>
      <c r="N70" s="25"/>
      <c r="O70" s="34" t="s">
        <v>64</v>
      </c>
      <c r="P70" s="16" t="s">
        <v>72</v>
      </c>
      <c r="Q70" s="33" t="s">
        <v>63</v>
      </c>
      <c r="R70" s="26"/>
      <c r="S70" s="16" t="s">
        <v>85</v>
      </c>
      <c r="T70" s="27"/>
      <c r="U70" s="16" t="s">
        <v>79</v>
      </c>
      <c r="V70">
        <f>IF(AND(O70&lt;&gt;"",OR(O70=$O$71,O70=$O$72,O70=$O$73,O70=$O$74,O70=$O$75,O70=$O$76,O70=$O$77,O70=$O$78,O70=$O$79,O70=$O$80,O70=$O$81,O70=$O$82,O70=$O$83,O70=$O$84,O70=$O$85,O70=$O$86,O70=$O$87,O70=$O$88,O70=$Z$11,O70=$Z$12,O70=$Z$13,O70=$Z$14,O70=$Z$15,O70=$Z$16,O70=$Z$17,O70=$Z$18,O70=$Z$19,O70=$Z$20,O70=$Z$21,O70=$Z$22,O70=$Z$23,O70=$Z$24,O70=$Z$25,O70=$Z$26,O70=$Z$27,O70=$Z$28,O70=$Z$29,O70=$Z$41,O70=$Z$42,O70=$Z$43,O70=$Z$44,O70=$Z$45,O70=$Z$46,O70=$Z$47,O70=$Z$48,O70=$Z$49,O70=$Z$50,O70=$Z$51,O70=$Z$52,O70=$Z$53,O70=$Z$54,O70=$Z$55,O70=$Z$56,O70=$Z$57,O70=$Z$58,O70=$Z$59,O70=$Z$70,O70=$Z$71,O70=$Z$72,O70=$Z$73,O70=$Z$74,O70=$Z$75,O70=$Z$76,O70=$Z$77,O70=$Z$78,O70=$Z$79,O70=$Z$80,O70=$Z$81,O70=$Z$82,O70=$Z$83,O70=$Z$84,O70=$Z$85,O70=$Z$86,O70=$Z$87,O70=$Z$88)),"Fehler",0)</f>
        <v>0</v>
      </c>
      <c r="W70" s="11">
        <v>0.33333333333333331</v>
      </c>
      <c r="X70" s="12">
        <v>0.35416666666666669</v>
      </c>
      <c r="Y70" s="6"/>
      <c r="Z70" s="15"/>
      <c r="AA70" s="16"/>
      <c r="AB70" s="16"/>
      <c r="AC70" s="15"/>
      <c r="AD70" s="16"/>
      <c r="AE70" s="16"/>
      <c r="AF70" s="16"/>
      <c r="AG70">
        <f>IF(AND(Z70&lt;&gt;"",OR(Z70=$Z$71,Z70=$Z$72,Z70=$Z$73,Z70=$Z$74,Z70=$Z$75,Z70=$Z$76,Z70=$Z$77,Z70=$Z$78,Z70=$Z$79,Z70=$Z$80,Z70=$Z$81,Z70=$Z$82,Z70=$Z$83,Z70=$Z$84,Z70=$Z$85,Z70=$Z$86,Z70=$Z$87,Z70=$Z$88)),"Fehler",0)</f>
        <v>0</v>
      </c>
    </row>
    <row r="71" spans="1:33" ht="15.75" x14ac:dyDescent="0.25">
      <c r="A71" s="11">
        <v>0.35416666666666669</v>
      </c>
      <c r="B71" s="12">
        <v>0.375</v>
      </c>
      <c r="C71" s="6"/>
      <c r="D71" s="15" t="s">
        <v>106</v>
      </c>
      <c r="E71" s="16" t="s">
        <v>72</v>
      </c>
      <c r="F71" s="16" t="s">
        <v>73</v>
      </c>
      <c r="G71" s="15"/>
      <c r="H71" s="16" t="s">
        <v>58</v>
      </c>
      <c r="I71" s="16"/>
      <c r="J71" s="16" t="s">
        <v>57</v>
      </c>
      <c r="K71">
        <f>IF(AND(D71&lt;&gt;"",OR(D71=$D$72,D71=$D$73,D71=$D$74,D71=$D$75,D71=$D$76,D71=$D$77,D71=$D$78,D71=$D$79,D71=$D$80,D71=$D$81,D71=$D$82,D71=$D$83,D71=$D$84,D71=$D$85,D71=$D$86,D71=$D$87,D71=$D$88,D71=$O$11,D71=$O$12,D71=$O$13,D71=$O$14,D71=$O$15,D71=$O$16,D71=$O$17,D71=$O$18,D71=$O$19,D71=$O$20,D71=$O$21,D71=$O$22,D71=$O$23,D71=$O$24,D71=$O$25,D71=$O$26,D71=$O$27,D71=$O$28,D71=$O$29,D71=$O$41,D71=$O$42,D71=$O$43,D71=$O$44,D71=$O$45,D71=$O$46,D71=$O$47,D71=$O$48,D71=$O$49,D71=$O$50,D71=$O$51,D71=$O$52,D71=$O$53,D71=$O$54,D71=$O$55,D71=$O$56,D71=$O$57,D71=$O$58,D71=$O$59,D71=$O$70,D71=$O$71,D71=$O$72,D71=$O$73,D71=$O$74,D71=$O$75,D71=$O$76,D71=$O$77,D71=$O$78,D71=$O$79,D71=$O$80,D71=$O$81,D71=$O$82,D71=$O$83,D71=$O$84,D71=$O$85,D71=$O$86,D71=$O$87,D71=$O$88,D71=$Z$11,D71=$Z$12,D71=$Z$13,D71=$Z$14,D71=$Z$15,D71=$Z$16,D71=$Z$17,D71=$Z$18,D71=$Z$19,D71=$Z$20,D71=$Z$21,D71=$Z$22,D71=$Z$23,D71=$Z$24,D71=$Z$25,D71=$Z$26,D71=$Z$27,D71=$Z$28,D71=$Z$29,D71=$Z$41,D71=$Z$42,D71=$Z$43,D71=$Z$44,D71=$Z$45,D71=$Z$46,D71=$Z$47,D71=$Z$48,D71=$Z$49,D71=$Z$50,D71=$Z$51,D71=$Z$52,D71=$Z$53,D71=$Z$54,D71=$Z$55,D71=$Z$56,D71=$Z$57,D71=$Z$58,D71=$Z$59,D71=$Z$70,D71=$Z$71,D71=$Z$72,D71=$Z$73,D71=$Z$74,D71=$Z$75,D71=$Z$76,D71=$Z$77,D71=$Z$78,D71=$Z$79,D71=$Z$80,D71=$Z$81,D71=$Z$82,D71=$Z$83,D71=$Z$84,D71=$Z$85,D71=$Z$86,D71=$Z$87,D71=$Z$88)),"Fehler",0)</f>
        <v>0</v>
      </c>
      <c r="L71" s="11">
        <v>0.35416666666666669</v>
      </c>
      <c r="M71" s="12">
        <v>0.375</v>
      </c>
      <c r="N71" s="25"/>
      <c r="O71" s="9" t="s">
        <v>166</v>
      </c>
      <c r="P71" s="16" t="s">
        <v>72</v>
      </c>
      <c r="Q71" s="33" t="s">
        <v>63</v>
      </c>
      <c r="R71" s="15"/>
      <c r="S71" s="16" t="s">
        <v>85</v>
      </c>
      <c r="T71" s="16"/>
      <c r="U71" s="16" t="s">
        <v>79</v>
      </c>
      <c r="V71">
        <f>IF(AND(O71&lt;&gt;"",OR(O71=$O$72,O71=$O$73,O71=$O$74,O71=$O$75,O71=$O$76,O71=$O$77,O71=$O$78,O71=$O$79,O71=$O$80,O71=$O$81,O71=$O$82,O71=$O$83,O71=$O$84,O71=$O$85,O71=$O$86,O71=$O$87,O71=$O$88,O71=$Z$11,O71=$Z$12,O71=$Z$13,O71=$Z$14,O71=$Z$15,O71=$Z$16,O71=$Z$17,O71=$Z$18,O71=$Z$19,O71=$Z$20,O71=$Z$21,O71=$Z$22,O71=$Z$23,O71=$Z$24,O71=$Z$25,O71=$Z$26,O71=$Z$27,O71=$Z$28,O71=$Z$29,O71=$Z$41,O71=$Z$42,O71=$Z$43,O71=$Z$44,O71=$Z$45,O71=$Z$46,O71=$Z$47,O71=$Z$48,O71=$Z$49,O71=$Z$50,O71=$Z$51,O71=$Z$52,O71=$Z$53,O71=$Z$54,O71=$Z$55,O71=$Z$56,O71=$Z$57,O71=$Z$58,O71=$Z$59,O71=$Z$70,O71=$Z$71,O71=$Z$72,O71=$Z$73,O71=$Z$74,O71=$Z$75,O71=$Z$76,O71=$Z$77,O71=$Z$78,O71=$Z$79,O71=$Z$80,O71=$Z$81,O71=$Z$82,O71=$Z$83,O71=$Z$84,O71=$Z$85,O71=$Z$86,O71=$Z$87,O71=$Z$88)),"Fehler",0)</f>
        <v>0</v>
      </c>
      <c r="W71" s="11">
        <v>0.35416666666666669</v>
      </c>
      <c r="X71" s="12">
        <v>0.375</v>
      </c>
      <c r="Y71" s="6"/>
      <c r="Z71" s="15"/>
      <c r="AA71" s="16"/>
      <c r="AB71" s="16"/>
      <c r="AC71" s="15"/>
      <c r="AD71" s="16"/>
      <c r="AE71" s="16"/>
      <c r="AF71" s="16"/>
      <c r="AG71">
        <f>IF(AND(Z71&lt;&gt;"",OR(Z71=$Z$72,Z71=$Z$73,Z71=$Z$74,Z71=$Z$75,Z71=$Z$76,Z71=$Z$77,Z71=$Z$78,Z71=$Z$79,Z71=$Z$80,Z71=$Z$81,Z71=$Z$82,Z71=$Z$83,Z71=$Z$84,Z71=$Z$85,Z71=$Z$86,Z71=$Z$87,Z71=$Z$88)),"Fehler",0)</f>
        <v>0</v>
      </c>
    </row>
    <row r="72" spans="1:33" ht="15.75" x14ac:dyDescent="0.25">
      <c r="A72" s="11">
        <v>0.375</v>
      </c>
      <c r="B72" s="12">
        <v>0.39583333333333331</v>
      </c>
      <c r="C72" s="6"/>
      <c r="D72" s="15" t="s">
        <v>107</v>
      </c>
      <c r="E72" s="16" t="s">
        <v>72</v>
      </c>
      <c r="F72" s="16" t="s">
        <v>73</v>
      </c>
      <c r="G72" s="15"/>
      <c r="H72" s="16" t="s">
        <v>58</v>
      </c>
      <c r="I72" s="16"/>
      <c r="J72" s="16" t="s">
        <v>57</v>
      </c>
      <c r="K72">
        <f>IF(AND(D72&lt;&gt;"",OR(D72=$D$73,D72=$D$74,D72=$D$75,D72=$D$76,D72=$D$77,D72=$D$78,D72=$D$79,D72=$D$80,D72=$D$81,D72=$D$82,D72=$D$83,D72=$D$84,D72=$D$85,D72=$D$86,D72=$D$87,D72=$D$88,D72=$O$11,D72=$O$12,D72=$O$13,D72=$O$14,D72=$O$15,D72=$O$16,D72=$O$17,D72=$O$18,D72=$O$19,D72=$O$20,D72=$O$21,D72=$O$22,D72=$O$23,D72=$O$24,D72=$O$25,D72=$O$26,D72=$O$27,D72=$O$28,D72=$O$29,D72=$O$41,D72=$O$42,D72=$O$43,D72=$O$44,D72=$O$45,D72=$O$46,D72=$O$47,D72=$O$48,D72=$O$49,D72=$O$50,D72=$O$51,D72=$O$52,D72=$O$53,D72=$O$54,D72=$O$55,D72=$O$56,D72=$O$57,D72=$O$58,D72=$O$59,D72=$O$70,D72=$O$71,D72=$O$72,D72=$O$73,D72=$O$74,D72=$O$75,D72=$O$76,D72=$O$77,D72=$O$78,D72=$O$79,D72=$O$80,D72=$O$81,D72=$O$82,D72=$O$83,D72=$O$84,D72=$O$85,D72=$O$86,D72=$O$87,D72=$O$88,D72=$Z$11,D72=$Z$12,D72=$Z$13,D72=$Z$14,D72=$Z$15,D72=$Z$16,D72=$Z$17,D72=$Z$18,D72=$Z$19,D72=$Z$20,D72=$Z$21,D72=$Z$22,D72=$Z$23,D72=$Z$24,D72=$Z$25,D72=$Z$26,D72=$Z$27,D72=$Z$28,D72=$Z$29,D72=$Z$41,D72=$Z$42,D72=$Z$43,D72=$Z$44,D72=$Z$45,D72=$Z$46,D72=$Z$47,D72=$Z$48,D72=$Z$49,D72=$Z$50,D72=$Z$51,D72=$Z$52,D72=$Z$53,D72=$Z$54,D72=$Z$55,D72=$Z$56,D72=$Z$57,D72=$Z$58,D72=$Z$59,D72=$Z$70,D72=$Z$71,D72=$Z$72,D72=$Z$73,D72=$Z$74,D72=$Z$75,D72=$Z$76,D72=$Z$77,D72=$Z$78,D72=$Z$79,D72=$Z$80,D72=$Z$81,D72=$Z$82,D72=$Z$83,D72=$Z$84,D72=$Z$85,D72=$Z$86,D72=$Z$87,D72=$Z$88)),"Fehler",0)</f>
        <v>0</v>
      </c>
      <c r="L72" s="11">
        <v>0.375</v>
      </c>
      <c r="M72" s="12">
        <v>0.39583333333333331</v>
      </c>
      <c r="N72" s="25"/>
      <c r="O72" s="9" t="s">
        <v>65</v>
      </c>
      <c r="P72" s="16" t="s">
        <v>72</v>
      </c>
      <c r="Q72" s="33" t="s">
        <v>63</v>
      </c>
      <c r="R72" s="15"/>
      <c r="S72" s="16" t="s">
        <v>85</v>
      </c>
      <c r="T72" s="16"/>
      <c r="U72" s="16" t="s">
        <v>79</v>
      </c>
      <c r="V72">
        <f>IF(AND(O72&lt;&gt;"",OR(O72=$O$73,O72=$O$74,O72=$O$75,O72=$O$76,O72=$O$77,O72=$O$78,O72=$O$79,O72=$O$80,O72=$O$81,O72=$O$82,O72=$O$83,O72=$O$84,O72=$O$85,O72=$O$86,O72=$O$87,O72=$O$88,O72=$Z$11,O72=$Z$12,O72=$Z$13,O72=$Z$14,O72=$Z$15,O72=$Z$16,O72=$Z$17,O72=$Z$18,O72=$Z$19,O72=$Z$20,O72=$Z$21,O72=$Z$22,O72=$Z$23,O72=$Z$24,O72=$Z$25,O72=$Z$26,O72=$Z$27,O72=$Z$28,O72=$Z$29,O72=$Z$41,O72=$Z$42,O72=$Z$43,O72=$Z$44,O72=$Z$45,O72=$Z$46,O72=$Z$47,O72=$Z$48,O72=$Z$49,O72=$Z$50,O72=$Z$51,O72=$Z$52,O72=$Z$53,O72=$Z$54,O72=$Z$55,O72=$Z$56,O72=$Z$57,O72=$Z$58,O72=$Z$59,O72=$Z$70,O72=$Z$71,O72=$Z$72,O72=$Z$73,O72=$Z$74,O72=$Z$75,O72=$Z$76,O72=$Z$77,O72=$Z$78,O72=$Z$79,O72=$Z$80,O72=$Z$81,O72=$Z$82,O72=$Z$83,O72=$Z$84,O72=$Z$85,O72=$Z$86,O72=$Z$87,O72=$Z$88)),"Fehler",0)</f>
        <v>0</v>
      </c>
      <c r="W72" s="11">
        <v>0.375</v>
      </c>
      <c r="X72" s="12">
        <v>0.39583333333333331</v>
      </c>
      <c r="Y72" s="6"/>
      <c r="Z72" s="15"/>
      <c r="AA72" s="16"/>
      <c r="AB72" s="16"/>
      <c r="AC72" s="15"/>
      <c r="AD72" s="16"/>
      <c r="AE72" s="16"/>
      <c r="AF72" s="16"/>
      <c r="AG72">
        <f>IF(AND(Z72&lt;&gt;"",OR(Z72=$Z$73,Z72=$Z$74,Z72=$Z$75,Z72=$Z$76,Z72=$Z$77,Z72=$Z$78,Z72=$Z$79,Z72=$Z$80,Z72=$Z$81,Z72=$Z$82,Z72=$Z$83,Z72=$Z$84,Z72=$Z$85,Z72=$Z$86,Z72=$Z$87,Z72=$Z$88)),"Fehler",0)</f>
        <v>0</v>
      </c>
    </row>
    <row r="73" spans="1:33" ht="15.75" x14ac:dyDescent="0.25">
      <c r="A73" s="11">
        <v>0.39583333333333331</v>
      </c>
      <c r="B73" s="12">
        <v>0.41666666666666669</v>
      </c>
      <c r="C73" s="6"/>
      <c r="D73" s="9" t="s">
        <v>108</v>
      </c>
      <c r="E73" s="16" t="s">
        <v>72</v>
      </c>
      <c r="F73" s="16" t="s">
        <v>73</v>
      </c>
      <c r="G73" s="15"/>
      <c r="H73" s="16" t="s">
        <v>58</v>
      </c>
      <c r="I73" s="16"/>
      <c r="J73" s="16" t="s">
        <v>57</v>
      </c>
      <c r="K73">
        <f>IF(AND(D73&lt;&gt;"",OR(D73=$D$74,D73=$D$75,D73=$D$76,D73=$D$77,D73=$D$78,D73=$D$79,D73=$D$80,D73=$D$81,D73=$D$82,D73=$D$83,D73=$D$84,D73=$D$85,D73=$D$86,D73=$D$87,D73=$D$88,D73=$O$11,D73=$O$12,D73=$O$13,D73=$O$14,D73=$O$15,D73=$O$16,D73=$O$17,D73=$O$18,D73=$O$19,D73=$O$20,D73=$O$21,D73=$O$22,D73=$O$23,D73=$O$24,D73=$O$25,D73=$O$26,D73=$O$27,D73=$O$28,D73=$O$29,D73=$O$41,D73=$O$42,D73=$O$43,D73=$O$44,D73=$O$45,D73=$O$46,D73=$O$47,D73=$O$48,D73=$O$49,D73=$O$50,D73=$O$51,D73=$O$52,D73=$O$53,D73=$O$54,D73=$O$55,D73=$O$56,D73=$O$57,D73=$O$58,D73=$O$59,D73=$O$70,D73=$O$71,D73=$O$72,D73=$O$73,D73=$O$74,D73=$O$75,D73=$O$76,D73=$O$77,D73=$O$78,D73=$O$79,D73=$O$80,D73=$O$81,D73=$O$82,D73=$O$83,D73=$O$84,D73=$O$85,D73=$O$86,D73=$O$87,D73=$O$88,D73=$Z$11,D73=$Z$12,D73=$Z$13,D73=$Z$14,D73=$Z$15,D73=$Z$16,D73=$Z$17,D73=$Z$18,D73=$Z$19,D73=$Z$20,D73=$Z$21,D73=$Z$22,D73=$Z$23,D73=$Z$24,D73=$Z$25,D73=$Z$26,D73=$Z$27,D73=$Z$28,D73=$Z$29,D73=$Z$41,D73=$Z$42,D73=$Z$43,D73=$Z$44,D73=$Z$45,D73=$Z$46,D73=$Z$47,D73=$Z$48,D73=$Z$49,D73=$Z$50,D73=$Z$51,D73=$Z$52,D73=$Z$53,D73=$Z$54,D73=$Z$55,D73=$Z$56,D73=$Z$57,D73=$Z$58,D73=$Z$59,D73=$Z$70,D73=$Z$71,D73=$Z$72,D73=$Z$73,D73=$Z$74,D73=$Z$75,D73=$Z$76,D73=$Z$77,D73=$Z$78,D73=$Z$79,D73=$Z$80,D73=$Z$81,D73=$Z$82,D73=$Z$83,D73=$Z$84,D73=$Z$85,D73=$Z$86,D73=$Z$87,D73=$Z$88)),"Fehler",0)</f>
        <v>0</v>
      </c>
      <c r="L73" s="11">
        <v>0.39583333333333331</v>
      </c>
      <c r="M73" s="12">
        <v>0.41666666666666669</v>
      </c>
      <c r="N73" s="6"/>
      <c r="O73" s="9" t="s">
        <v>66</v>
      </c>
      <c r="P73" s="16" t="s">
        <v>72</v>
      </c>
      <c r="Q73" s="33" t="s">
        <v>63</v>
      </c>
      <c r="R73" s="15"/>
      <c r="S73" s="16" t="s">
        <v>85</v>
      </c>
      <c r="T73" s="16"/>
      <c r="U73" s="16" t="s">
        <v>79</v>
      </c>
      <c r="V73">
        <f>IF(AND(O73&lt;&gt;"",OR(O73=$O$74,O73=$O$75,O73=$O$76,O73=$O$77,O73=$O$78,O73=$O$79,O73=$O$80,O73=$O$81,O73=$O$82,O73=$O$83,O73=$O$84,O73=$O$85,O73=$O$86,O73=$O$87,O73=$O$88,O73=$Z$11,O73=$Z$12,O73=$Z$13,O73=$Z$14,O73=$Z$15,O73=$Z$16,O73=$Z$17,O73=$Z$18,O73=$Z$19,O73=$Z$20,O73=$Z$21,O73=$Z$22,O73=$Z$23,O73=$Z$24,O73=$Z$25,O73=$Z$26,O73=$Z$27,O73=$Z$28,O73=$Z$29,O73=$Z$41,O73=$Z$42,O73=$Z$43,O73=$Z$44,O73=$Z$45,O73=$Z$46,O73=$Z$47,O73=$Z$48,O73=$Z$49,O73=$Z$50,O73=$Z$51,O73=$Z$52,O73=$Z$53,O73=$Z$54,O73=$Z$55,O73=$Z$56,O73=$Z$57,O73=$Z$58,O73=$Z$59,O73=$Z$70,O73=$Z$71,O73=$Z$72,O73=$Z$73,O73=$Z$74,O73=$Z$75,O73=$Z$76,O73=$Z$77,O73=$Z$78,O73=$Z$79,O73=$Z$80,O73=$Z$81,O73=$Z$82,O73=$Z$83,O73=$Z$84,O73=$Z$85,O73=$Z$86,O73=$Z$87,O73=$Z$88)),"Fehler",0)</f>
        <v>0</v>
      </c>
      <c r="W73" s="11">
        <v>0.39583333333333331</v>
      </c>
      <c r="X73" s="12">
        <v>0.41666666666666669</v>
      </c>
      <c r="Y73" s="6"/>
      <c r="Z73" s="15"/>
      <c r="AA73" s="16"/>
      <c r="AB73" s="16"/>
      <c r="AC73" s="15"/>
      <c r="AD73" s="16"/>
      <c r="AE73" s="16"/>
      <c r="AF73" s="16"/>
      <c r="AG73">
        <f>IF(AND(Z73&lt;&gt;"",OR(Z73=$Z$74,Z73=$Z$75,Z73=$Z$76,Z73=$Z$77,Z73=$Z$78,Z73=$Z$79,Z73=$Z$80,Z73=$Z$81,Z73=$Z$82,Z73=$Z$83,Z73=$Z$84,Z73=$Z$85,Z73=$Z$86,Z73=$Z$87,Z73=$Z$88)),"Fehler",0)</f>
        <v>0</v>
      </c>
    </row>
    <row r="74" spans="1:33" ht="15.75" x14ac:dyDescent="0.25">
      <c r="A74" s="11">
        <v>0.41666666666666669</v>
      </c>
      <c r="B74" s="12">
        <v>0.4375</v>
      </c>
      <c r="C74" s="6"/>
      <c r="D74" s="32" t="s">
        <v>46</v>
      </c>
      <c r="E74" s="16" t="s">
        <v>72</v>
      </c>
      <c r="F74" s="16" t="s">
        <v>73</v>
      </c>
      <c r="G74" s="15"/>
      <c r="H74" s="16" t="s">
        <v>58</v>
      </c>
      <c r="I74" s="16"/>
      <c r="J74" s="16" t="s">
        <v>57</v>
      </c>
      <c r="K74">
        <f>IF(AND(D74&lt;&gt;"",OR(D74=$D$75,D74=$D$76,D74=$D$77,D74=$D$78,D74=$D$79,D74=$D$80,D74=$D$81,D74=$D$82,D74=$D$83,D74=$D$84,D74=$D$85,D74=$D$86,D74=$D$87,D74=$D$88,D74=$O$11,D74=$O$12,D74=$O$13,D74=$O$14,D74=$O$15,D74=$O$16,D74=$O$17,D74=$O$18,D74=$O$19,D74=$O$20,D74=$O$21,D74=$O$22,D74=$O$23,D74=$O$24,D74=$O$25,D74=$O$26,D74=$O$27,D74=$O$28,D74=$O$29,D74=$O$41,D74=$O$42,D74=$O$43,D74=$O$44,D74=$O$45,D74=$O$46,D74=$O$47,D74=$O$48,D74=$O$49,D74=$O$50,D74=$O$51,D74=$O$52,D74=$O$53,D74=$O$54,D74=$O$55,D74=$O$56,D74=$O$57,D74=$O$58,D74=$O$59,D74=$O$70,D74=$O$71,D74=$O$72,D74=$O$73,D74=$O$74,D74=$O$75,D74=$O$76,D74=$O$77,D74=$O$78,D74=$O$79,D74=$O$80,D74=$O$81,D74=$O$82,D74=$O$83,D74=$O$84,D74=$O$85,D74=$O$86,D74=$O$87,D74=$O$88,D74=$Z$11,D74=$Z$12,D74=$Z$13,D74=$Z$14,D74=$Z$15,D74=$Z$16,D74=$Z$17,D74=$Z$18,D74=$Z$19,D74=$Z$20,D74=$Z$21,D74=$Z$22,D74=$Z$23,D74=$Z$24,D74=$Z$25,D74=$Z$26,D74=$Z$27,D74=$Z$28,D74=$Z$29,D74=$Z$41,D74=$Z$42,D74=$Z$43,D74=$Z$44,D74=$Z$45,D74=$Z$46,D74=$Z$47,D74=$Z$48,D74=$Z$49,D74=$Z$50,D74=$Z$51,D74=$Z$52,D74=$Z$53,D74=$Z$54,D74=$Z$55,D74=$Z$56,D74=$Z$57,D74=$Z$58,D74=$Z$59,D74=$Z$70,D74=$Z$71,D74=$Z$72,D74=$Z$73,D74=$Z$74,D74=$Z$75,D74=$Z$76,D74=$Z$77,D74=$Z$78,D74=$Z$79,D74=$Z$80,D74=$Z$81,D74=$Z$82,D74=$Z$83,D74=$Z$84,D74=$Z$85,D74=$Z$86,D74=$Z$87,D74=$Z$88)),"Fehler",0)</f>
        <v>0</v>
      </c>
      <c r="L74" s="11"/>
      <c r="M74" s="12"/>
      <c r="N74" s="6"/>
      <c r="O74" s="15"/>
      <c r="P74" s="16"/>
      <c r="Q74" s="16"/>
      <c r="R74" s="15"/>
      <c r="S74" s="16"/>
      <c r="T74" s="16"/>
      <c r="U74" s="16"/>
      <c r="V74">
        <f>IF(AND(O74&lt;&gt;"",OR(O74=$O$75,O74=$O$76,O74=$O$77,O74=$O$78,O74=$O$79,O74=$O$80,O74=$O$81,O74=$O$82,O74=$O$83,O74=$O$84,O74=$O$85,O74=$O$86,O74=$O$87,O74=$O$88,O74=$Z$11,O74=$Z$12,O74=$Z$13,O74=$Z$14,O74=$Z$15,O74=$Z$16,O74=$Z$17,O74=$Z$18,O74=$Z$19,O74=$Z$20,O74=$Z$21,O74=$Z$22,O74=$Z$23,O74=$Z$24,O74=$Z$25,O74=$Z$26,O74=$Z$27,O74=$Z$28,O74=$Z$29,O74=$Z$41,O74=$Z$42,O74=$Z$43,O74=$Z$44,O74=$Z$45,O74=$Z$46,O74=$Z$47,O74=$Z$48,O74=$Z$49,O74=$Z$50,O74=$Z$51,O74=$Z$52,O74=$Z$53,O74=$Z$54,O74=$Z$55,O74=$Z$56,O74=$Z$57,O74=$Z$58,O74=$Z$59,O74=$Z$70,O74=$Z$71,O74=$Z$72,O74=$Z$73,O74=$Z$74,O74=$Z$75,O74=$Z$76,O74=$Z$77,O74=$Z$78,O74=$Z$79,O74=$Z$80,O74=$Z$81,O74=$Z$82,O74=$Z$83,O74=$Z$84,O74=$Z$85,O74=$Z$86,O74=$Z$87,O74=$Z$88)),"Fehler",0)</f>
        <v>0</v>
      </c>
      <c r="W74" s="11"/>
      <c r="X74" s="12"/>
      <c r="Y74" s="6"/>
      <c r="Z74" s="15"/>
      <c r="AA74" s="16"/>
      <c r="AB74" s="16"/>
      <c r="AC74" s="15"/>
      <c r="AD74" s="16"/>
      <c r="AE74" s="16"/>
      <c r="AF74" s="16"/>
      <c r="AG74">
        <f>IF(AND(Z74&lt;&gt;"",OR(Z74=$Z$75,Z74=$Z$76,Z74=$Z$77,Z74=$Z$78,Z74=$Z$79,Z74=$Z$80,Z74=$Z$81,Z74=$Z$82,Z74=$Z$83,Z74=$Z$84,Z74=$Z$85,Z74=$Z$86,Z74=$Z$87,Z74=$Z$88)),"Fehler",0)</f>
        <v>0</v>
      </c>
    </row>
    <row r="75" spans="1:33" ht="15.75" x14ac:dyDescent="0.25">
      <c r="A75" s="11"/>
      <c r="B75" s="12"/>
      <c r="C75" s="6"/>
      <c r="D75" s="32"/>
      <c r="E75" s="16"/>
      <c r="F75" s="33"/>
      <c r="G75" s="15"/>
      <c r="H75" s="16"/>
      <c r="I75" s="16"/>
      <c r="J75" s="16"/>
      <c r="K75">
        <f>IF(AND(D75&lt;&gt;"",OR(D75=$D$76,D75=$D$77,D75=$D$78,D75=$D$79,D75=$D$80,D75=$D$81,D75=$D$82,D75=$D$83,D75=$D$84,D75=$D$85,D75=$D$86,D75=$D$87,D75=$D$88,D75=$O$11,D75=$O$12,D75=$O$13,D75=$O$14,D75=$O$15,D75=$O$16,D75=$O$17,D75=$O$18,D75=$O$19,D75=$O$20,D75=$O$21,D75=$O$22,D75=$O$23,D75=$O$24,D75=$O$25,D75=$O$26,D75=$O$27,D75=$O$28,D75=$O$29,D75=$O$41,D75=$O$42,D75=$O$43,D75=$O$44,D75=$O$45,D75=$O$46,D75=$O$47,D75=$O$48,D75=$O$49,D75=$O$50,D75=$O$51,D75=$O$52,D75=$O$53,D75=$O$54,D75=$O$55,D75=$O$56,D75=$O$57,D75=$O$58,D75=$O$59,D75=$O$70,D75=$O$71,D75=$O$72,D75=$O$73,D75=$O$74,D75=$O$75,D75=$O$76,D75=$O$77,D75=$O$78,D75=$O$79,D75=$O$80,D75=$O$81,D75=$O$82,D75=$O$83,D75=$O$84,D75=$O$85,D75=$O$86,D75=$O$87,D75=$O$88,D75=$Z$11,D75=$Z$12,D75=$Z$13,D75=$Z$14,D75=$Z$15,D75=$Z$16,D75=$Z$17,D75=$Z$18,D75=$Z$19,D75=$Z$20,D75=$Z$21,D75=$Z$22,D75=$Z$23,D75=$Z$24,D75=$Z$25,D75=$Z$26,D75=$Z$27,D75=$Z$28,D75=$Z$29,D75=$Z$41,D75=$Z$42,D75=$Z$43,D75=$Z$44,D75=$Z$45,D75=$Z$46,D75=$Z$47,D75=$Z$48,D75=$Z$49,D75=$Z$50,D75=$Z$51,D75=$Z$52,D75=$Z$53,D75=$Z$54,D75=$Z$55,D75=$Z$56,D75=$Z$57,D75=$Z$58,D75=$Z$59,D75=$Z$70,D75=$Z$71,D75=$Z$72,D75=$Z$73,D75=$Z$74,D75=$Z$75,D75=$Z$76,D75=$Z$77,D75=$Z$78,D75=$Z$79,D75=$Z$80,D75=$Z$81,D75=$Z$82,D75=$Z$83,D75=$Z$84,D75=$Z$85,D75=$Z$86,D75=$Z$87,D75=$Z$88)),"Fehler",0)</f>
        <v>0</v>
      </c>
      <c r="L75" s="11">
        <v>0.4375</v>
      </c>
      <c r="M75" s="12">
        <v>0.45833333333333331</v>
      </c>
      <c r="N75" s="6"/>
      <c r="O75" s="9"/>
      <c r="P75" s="10"/>
      <c r="Q75" s="10"/>
      <c r="R75" s="10"/>
      <c r="S75" s="10"/>
      <c r="T75" s="10"/>
      <c r="U75" s="16"/>
      <c r="V75">
        <f>IF(AND(O75&lt;&gt;"",OR(O75=$O$76,O75=$O$77,O75=$O$78,O75=$O$79,O75=$O$80,O75=$O$81,O75=$O$82,O75=$O$83,O75=$O$84,O75=$O$85,O75=$O$86,O75=$O$87,O75=$O$88,O75=$Z$11,O75=$Z$12,O75=$Z$13,O75=$Z$14,O75=$Z$15,O75=$Z$16,O75=$Z$17,O75=$Z$18,O75=$Z$19,O75=$Z$20,O75=$Z$21,O75=$Z$22,O75=$Z$23,O75=$Z$24,O75=$Z$25,O75=$Z$26,O75=$Z$27,O75=$Z$28,O75=$Z$29,O75=$Z$41,O75=$Z$42,O75=$Z$43,O75=$Z$44,O75=$Z$45,O75=$Z$46,O75=$Z$47,O75=$Z$48,O75=$Z$49,O75=$Z$50,O75=$Z$51,O75=$Z$52,O75=$Z$53,O75=$Z$54,O75=$Z$55,O75=$Z$56,O75=$Z$57,O75=$Z$58,O75=$Z$59,O75=$Z$70,O75=$Z$71,O75=$Z$72,O75=$Z$73,O75=$Z$74,O75=$Z$75,O75=$Z$76,O75=$Z$77,O75=$Z$78,O75=$Z$79,O75=$Z$80,O75=$Z$81,O75=$Z$82,O75=$Z$83,O75=$Z$84,O75=$Z$85,O75=$Z$86,O75=$Z$87,O75=$Z$88)),"Fehler",0)</f>
        <v>0</v>
      </c>
      <c r="W75" s="11">
        <v>0.4375</v>
      </c>
      <c r="X75" s="12">
        <v>0.45833333333333331</v>
      </c>
      <c r="Y75" s="6"/>
      <c r="Z75" s="15"/>
      <c r="AA75" s="16"/>
      <c r="AB75" s="16"/>
      <c r="AC75" s="15"/>
      <c r="AD75" s="16"/>
      <c r="AE75" s="16"/>
      <c r="AF75" s="16"/>
      <c r="AG75">
        <f>IF(AND(Z75&lt;&gt;"",OR(Z75=$Z$76,Z75=$Z$77,Z75=$Z$78,Z75=$Z$79,Z75=$Z$80,Z75=$Z$81,Z75=$Z$82,Z75=$Z$83,Z75=$Z$84,Z75=$Z$85,Z75=$Z$86,Z75=$Z$87,Z75=$Z$88)),"Fehler",0)</f>
        <v>0</v>
      </c>
    </row>
    <row r="76" spans="1:33" ht="15.75" x14ac:dyDescent="0.25">
      <c r="A76" s="11">
        <v>0.45833333333333331</v>
      </c>
      <c r="B76" s="12">
        <v>0.47916666666666669</v>
      </c>
      <c r="C76" s="6"/>
      <c r="D76" s="32" t="s">
        <v>109</v>
      </c>
      <c r="E76" s="16" t="s">
        <v>72</v>
      </c>
      <c r="F76" s="33" t="s">
        <v>63</v>
      </c>
      <c r="G76" s="15"/>
      <c r="H76" s="16" t="s">
        <v>169</v>
      </c>
      <c r="I76" s="16"/>
      <c r="J76" s="16" t="s">
        <v>57</v>
      </c>
      <c r="K76">
        <f>IF(AND(D76&lt;&gt;"",OR(D76=$D$77,D76=$D$78,D76=$D$79,D76=$D$80,D76=$D$81,D76=$D$82,D76=$D$83,D76=$D$84,D76=$D$85,D76=$D$86,D76=$D$87,D76=$D$88,D76=$O$11,D76=$O$12,D76=$O$13,D76=$O$14,D76=$O$15,D76=$O$16,D76=$O$17,D76=$O$18,D76=$O$19,D76=$O$20,D76=$O$21,D76=$O$22,D76=$O$23,D76=$O$24,D76=$O$25,D76=$O$26,D76=$O$27,D76=$O$28,D76=$O$29,D76=$O$41,D76=$O$42,D76=$O$43,D76=$O$44,D76=$O$45,D76=$O$46,D76=$O$47,D76=$O$48,D76=$O$49,D76=$O$50,D76=$O$51,D76=$O$52,D76=$O$53,D76=$O$54,D76=$O$55,D76=$O$56,D76=$O$57,D76=$O$58,D76=$O$59,D76=$O$70,D76=$O$71,D76=$O$72,D76=$O$73,D76=$O$74,D76=$O$75,D76=$O$76,D76=$O$77,D76=$O$78,D76=$O$79,D76=$O$80,D76=$O$81,D76=$O$82,D76=$O$83,D76=$O$84,D76=$O$85,D76=$O$86,D76=$O$87,D76=$O$88,D76=$Z$11,D76=$Z$12,D76=$Z$13,D76=$Z$14,D76=$Z$15,D76=$Z$16,D76=$Z$17,D76=$Z$18,D76=$Z$19,D76=$Z$20,D76=$Z$21,D76=$Z$22,D76=$Z$23,D76=$Z$24,D76=$Z$25,D76=$Z$26,D76=$Z$27,D76=$Z$28,D76=$Z$29,D76=$Z$41,D76=$Z$42,D76=$Z$43,D76=$Z$44,D76=$Z$45,D76=$Z$46,D76=$Z$47,D76=$Z$48,D76=$Z$49,D76=$Z$50,D76=$Z$51,D76=$Z$52,D76=$Z$53,D76=$Z$54,D76=$Z$55,D76=$Z$56,D76=$Z$57,D76=$Z$58,D76=$Z$59,D76=$Z$70,D76=$Z$71,D76=$Z$72,D76=$Z$73,D76=$Z$74,D76=$Z$75,D76=$Z$76,D76=$Z$77,D76=$Z$78,D76=$Z$79,D76=$Z$80,D76=$Z$81,D76=$Z$82,D76=$Z$83,D76=$Z$84,D76=$Z$85,D76=$Z$86,D76=$Z$87,D76=$Z$88)),"Fehler",0)</f>
        <v>0</v>
      </c>
      <c r="L76" s="11">
        <v>0.45833333333333331</v>
      </c>
      <c r="M76" s="12">
        <v>0.47916666666666669</v>
      </c>
      <c r="N76" s="6"/>
      <c r="O76" s="9" t="s">
        <v>43</v>
      </c>
      <c r="P76" s="10" t="s">
        <v>72</v>
      </c>
      <c r="Q76" s="10" t="s">
        <v>85</v>
      </c>
      <c r="R76" s="10"/>
      <c r="S76" s="10" t="s">
        <v>79</v>
      </c>
      <c r="T76" s="10"/>
      <c r="U76" s="16" t="s">
        <v>73</v>
      </c>
      <c r="V76">
        <f>IF(AND(O76&lt;&gt;"",OR(O76=$O$77,O76=$O$78,O76=$O$79,O76=$O$80,O76=$O$81,O76=$O$82,O76=$O$83,O76=$O$84,O76=$O$85,O76=$O$86,O76=$O$87,O76=$O$88,O76=$Z$11,O76=$Z$12,O76=$Z$13,O76=$Z$14,O76=$Z$15,O76=$Z$16,O76=$Z$17,O76=$Z$18,O76=$Z$19,O76=$Z$20,O76=$Z$21,O76=$Z$22,O76=$Z$23,O76=$Z$24,O76=$Z$25,O76=$Z$26,O76=$Z$27,O76=$Z$28,O76=$Z$29,O76=$Z$41,O76=$Z$42,O76=$Z$43,O76=$Z$44,O76=$Z$45,O76=$Z$46,O76=$Z$47,O76=$Z$48,O76=$Z$49,O76=$Z$50,O76=$Z$51,O76=$Z$52,O76=$Z$53,O76=$Z$54,O76=$Z$55,O76=$Z$56,O76=$Z$57,O76=$Z$58,O76=$Z$59,O76=$Z$70,O76=$Z$71,O76=$Z$72,O76=$Z$73,O76=$Z$74,O76=$Z$75,O76=$Z$76,O76=$Z$77,O76=$Z$78,O76=$Z$79,O76=$Z$80,O76=$Z$81,O76=$Z$82,O76=$Z$83,O76=$Z$84,O76=$Z$85,O76=$Z$86,O76=$Z$87,O76=$Z$88)),"Fehler",0)</f>
        <v>0</v>
      </c>
      <c r="W76" s="11">
        <v>0.45833333333333331</v>
      </c>
      <c r="X76" s="12">
        <v>0.47916666666666669</v>
      </c>
      <c r="Y76" s="6"/>
      <c r="Z76" s="15"/>
      <c r="AA76" s="16"/>
      <c r="AB76" s="16"/>
      <c r="AC76" s="15"/>
      <c r="AD76" s="16"/>
      <c r="AE76" s="16"/>
      <c r="AF76" s="16"/>
      <c r="AG76">
        <f>IF(AND(Z76&lt;&gt;"",OR(Z76=$Z$77,Z76=$Z$78,Z76=$Z$79,Z76=$Z$80,Z76=$Z$81,Z76=$Z$82,Z76=$Z$83,Z76=$Z$84,Z76=$Z$85,Z76=$Z$86,Z76=$Z$87,Z76=$Z$88)),"Fehler",0)</f>
        <v>0</v>
      </c>
    </row>
    <row r="77" spans="1:33" ht="15.75" x14ac:dyDescent="0.25">
      <c r="A77" s="11">
        <v>0.47916666666666669</v>
      </c>
      <c r="B77" s="12">
        <v>0.5</v>
      </c>
      <c r="C77" s="6"/>
      <c r="D77" s="32" t="s">
        <v>110</v>
      </c>
      <c r="E77" s="16" t="s">
        <v>72</v>
      </c>
      <c r="F77" s="33" t="s">
        <v>63</v>
      </c>
      <c r="G77" s="15"/>
      <c r="H77" s="16" t="s">
        <v>169</v>
      </c>
      <c r="I77" s="16"/>
      <c r="J77" s="16" t="s">
        <v>57</v>
      </c>
      <c r="K77">
        <f>IF(AND(D77&lt;&gt;"",OR(D77=$D$78,D77=$D$79,D77=$D$80,D77=$D$81,D77=$D$82,D77=$D$83,D77=$D$84,D77=$D$85,D77=$D$86,D77=$D$87,D77=$D$88,D77=$O$11,D77=$O$12,D77=$O$13,D77=$O$14,D77=$O$15,D77=$O$16,D77=$O$17,D77=$O$18,D77=$O$19,D77=$O$20,D77=$O$21,D77=$O$22,D77=$O$23,D77=$O$24,D77=$O$25,D77=$O$26,D77=$O$27,D77=$O$28,D77=$O$29,D77=$O$41,D77=$O$42,D77=$O$43,D77=$O$44,D77=$O$45,D77=$O$46,D77=$O$47,D77=$O$48,D77=$O$49,D77=$O$50,D77=$O$51,D77=$O$52,D77=$O$53,D77=$O$54,D77=$O$55,D77=$O$56,D77=$O$57,D77=$O$58,D77=$O$59,D77=$O$70,D77=$O$71,D77=$O$72,D77=$O$73,D77=$O$74,D77=$O$75,D77=$O$76,D77=$O$77,D77=$O$78,D77=$O$79,D77=$O$80,D77=$O$81,D77=$O$82,D77=$O$83,D77=$O$84,D77=$O$85,D77=$O$86,D77=$O$87,D77=$O$88,D77=$Z$11,D77=$Z$12,D77=$Z$13,D77=$Z$14,D77=$Z$15,D77=$Z$16,D77=$Z$17,D77=$Z$18,D77=$Z$19,D77=$Z$20,D77=$Z$21,D77=$Z$22,D77=$Z$23,D77=$Z$24,D77=$Z$25,D77=$Z$26,D77=$Z$27,D77=$Z$28,D77=$Z$29,D77=$Z$41,D77=$Z$42,D77=$Z$43,D77=$Z$44,D77=$Z$45,D77=$Z$46,D77=$Z$47,D77=$Z$48,D77=$Z$49,D77=$Z$50,D77=$Z$51,D77=$Z$52,D77=$Z$53,D77=$Z$54,D77=$Z$55,D77=$Z$56,D77=$Z$57,D77=$Z$58,D77=$Z$59,D77=$Z$70,D77=$Z$71,D77=$Z$72,D77=$Z$73,D77=$Z$74,D77=$Z$75,D77=$Z$76,D77=$Z$77,D77=$Z$78,D77=$Z$79,D77=$Z$80,D77=$Z$81,D77=$Z$82,D77=$Z$83,D77=$Z$84,D77=$Z$85,D77=$Z$86,D77=$Z$87,D77=$Z$88)),"Fehler",0)</f>
        <v>0</v>
      </c>
      <c r="L77" s="11">
        <v>0.47916666666666669</v>
      </c>
      <c r="M77" s="12">
        <v>0.5</v>
      </c>
      <c r="N77" s="6"/>
      <c r="O77" s="9" t="s">
        <v>41</v>
      </c>
      <c r="P77" s="10" t="s">
        <v>72</v>
      </c>
      <c r="Q77" s="10" t="s">
        <v>85</v>
      </c>
      <c r="R77" s="10"/>
      <c r="S77" s="10" t="s">
        <v>79</v>
      </c>
      <c r="T77" s="10"/>
      <c r="U77" s="16" t="s">
        <v>73</v>
      </c>
      <c r="V77">
        <f>IF(AND(O77&lt;&gt;"",OR(O77=$O$78,O77=$O$79,O77=$O$80,O77=$O$81,O77=$O$82,O77=$O$83,O77=$O$84,O77=$O$85,O77=$O$86,O77=$O$87,O77=$O$88,O77=$Z$11,O77=$Z$12,O77=$Z$13,O77=$Z$14,O77=$Z$15,O77=$Z$16,O77=$Z$17,O77=$Z$18,O77=$Z$19,O77=$Z$20,O77=$Z$21,O77=$Z$22,O77=$Z$23,O77=$Z$24,O77=$Z$25,O77=$Z$26,O77=$Z$27,O77=$Z$28,O77=$Z$29,O77=$Z$41,O77=$Z$42,O77=$Z$43,O77=$Z$44,O77=$Z$45,O77=$Z$46,O77=$Z$47,O77=$Z$48,O77=$Z$49,O77=$Z$50,O77=$Z$51,O77=$Z$52,O77=$Z$53,O77=$Z$54,O77=$Z$55,O77=$Z$56,O77=$Z$57,O77=$Z$58,O77=$Z$59,O77=$Z$70,O77=$Z$71,O77=$Z$72,O77=$Z$73,O77=$Z$74,O77=$Z$75,O77=$Z$76,O77=$Z$77,O77=$Z$78,O77=$Z$79,O77=$Z$80,O77=$Z$81,O77=$Z$82,O77=$Z$83,O77=$Z$84,O77=$Z$85,O77=$Z$86,O77=$Z$87,O77=$Z$88)),"Fehler",0)</f>
        <v>0</v>
      </c>
      <c r="W77" s="11">
        <v>0.47916666666666669</v>
      </c>
      <c r="X77" s="12">
        <v>0.5</v>
      </c>
      <c r="Y77" s="6"/>
      <c r="Z77" s="15"/>
      <c r="AA77" s="16"/>
      <c r="AB77" s="16"/>
      <c r="AC77" s="15"/>
      <c r="AD77" s="16"/>
      <c r="AE77" s="16"/>
      <c r="AF77" s="16"/>
      <c r="AG77">
        <f>IF(AND(Z77&lt;&gt;"",OR(Z77=$Z$78,Z77=$Z$79,Z77=$Z$80,Z77=$Z$81,Z77=$Z$82,Z77=$Z$83,Z77=$Z$84,Z77=$Z$85,Z77=$Z$86,Z77=$Z$87,Z77=$Z$88)),"Fehler",0)</f>
        <v>0</v>
      </c>
    </row>
    <row r="78" spans="1:33" ht="15.75" x14ac:dyDescent="0.25">
      <c r="A78" s="11">
        <v>0.5</v>
      </c>
      <c r="B78" s="12">
        <v>0.52083333333333337</v>
      </c>
      <c r="C78" s="6"/>
      <c r="D78" s="9" t="s">
        <v>111</v>
      </c>
      <c r="E78" s="16" t="s">
        <v>72</v>
      </c>
      <c r="F78" s="33" t="s">
        <v>63</v>
      </c>
      <c r="G78" s="15"/>
      <c r="H78" s="16" t="s">
        <v>169</v>
      </c>
      <c r="I78" s="16"/>
      <c r="J78" s="16" t="s">
        <v>57</v>
      </c>
      <c r="K78">
        <f>IF(AND(D78&lt;&gt;"",OR(D78=$D$79,D78=$D$80,D78=$D$81,D78=$D$82,D78=$D$83,D78=$D$84,D78=$D$85,D78=$D$86,D78=$D$87,D78=$D$88,D78=$O$11,D78=$O$12,D78=$O$13,D78=$O$14,D78=$O$15,D78=$O$16,D78=$O$17,D78=$O$18,D78=$O$19,D78=$O$20,D78=$O$21,D78=$O$22,D78=$O$23,D78=$O$24,D78=$O$25,D78=$O$26,D78=$O$27,D78=$O$28,D78=$O$29,D78=$O$41,D78=$O$42,D78=$O$43,D78=$O$44,D78=$O$45,D78=$O$46,D78=$O$47,D78=$O$48,D78=$O$49,D78=$O$50,D78=$O$51,D78=$O$52,D78=$O$53,D78=$O$54,D78=$O$55,D78=$O$56,D78=$O$57,D78=$O$58,D78=$O$59,D78=$O$70,D78=$O$71,D78=$O$72,D78=$O$73,D78=$O$74,D78=$O$75,D78=$O$76,D78=$O$77,D78=$O$78,D78=$O$79,D78=$O$80,D78=$O$81,D78=$O$82,D78=$O$83,D78=$O$84,D78=$O$85,D78=$O$86,D78=$O$87,D78=$O$88,D78=$Z$11,D78=$Z$12,D78=$Z$13,D78=$Z$14,D78=$Z$15,D78=$Z$16,D78=$Z$17,D78=$Z$18,D78=$Z$19,D78=$Z$20,D78=$Z$21,D78=$Z$22,D78=$Z$23,D78=$Z$24,D78=$Z$25,D78=$Z$26,D78=$Z$27,D78=$Z$28,D78=$Z$29,D78=$Z$41,D78=$Z$42,D78=$Z$43,D78=$Z$44,D78=$Z$45,D78=$Z$46,D78=$Z$47,D78=$Z$48,D78=$Z$49,D78=$Z$50,D78=$Z$51,D78=$Z$52,D78=$Z$53,D78=$Z$54,D78=$Z$55,D78=$Z$56,D78=$Z$57,D78=$Z$58,D78=$Z$59,D78=$Z$70,D78=$Z$71,D78=$Z$72,D78=$Z$73,D78=$Z$74,D78=$Z$75,D78=$Z$76,D78=$Z$77,D78=$Z$78,D78=$Z$79,D78=$Z$80,D78=$Z$81,D78=$Z$82,D78=$Z$83,D78=$Z$84,D78=$Z$85,D78=$Z$86,D78=$Z$87,D78=$Z$88)),"Fehler",0)</f>
        <v>0</v>
      </c>
      <c r="L78" s="11">
        <v>0.5</v>
      </c>
      <c r="M78" s="12">
        <v>0.52083333333333337</v>
      </c>
      <c r="N78" s="6"/>
      <c r="O78" s="28" t="s">
        <v>114</v>
      </c>
      <c r="P78" s="10" t="s">
        <v>72</v>
      </c>
      <c r="Q78" s="10" t="s">
        <v>85</v>
      </c>
      <c r="R78" s="29"/>
      <c r="S78" s="10" t="s">
        <v>79</v>
      </c>
      <c r="T78" s="29"/>
      <c r="U78" s="16" t="s">
        <v>73</v>
      </c>
      <c r="V78">
        <f>IF(AND(O78&lt;&gt;"",OR(O78=$O$79,O78=$O$80,O78=$O$81,O78=$O$82,O78=$O$83,O78=$O$84,O78=$O$85,O78=$O$86,O78=$O$87,O78=$O$88,O78=$Z$11,O78=$Z$12,O78=$Z$13,O78=$Z$14,O78=$Z$15,O78=$Z$16,O78=$Z$17,O78=$Z$18,O78=$Z$19,O78=$Z$20,O78=$Z$21,O78=$Z$22,O78=$Z$23,O78=$Z$24,O78=$Z$25,O78=$Z$26,O78=$Z$27,O78=$Z$28,O78=$Z$29,O78=$Z$41,O78=$Z$42,O78=$Z$43,O78=$Z$44,O78=$Z$45,O78=$Z$46,O78=$Z$47,O78=$Z$48,O78=$Z$49,O78=$Z$50,O78=$Z$51,O78=$Z$52,O78=$Z$53,O78=$Z$54,O78=$Z$55,O78=$Z$56,O78=$Z$57,O78=$Z$58,O78=$Z$59,O78=$Z$70,O78=$Z$71,O78=$Z$72,O78=$Z$73,O78=$Z$74,O78=$Z$75,O78=$Z$76,O78=$Z$77,O78=$Z$78,O78=$Z$79,O78=$Z$80,O78=$Z$81,O78=$Z$82,O78=$Z$83,O78=$Z$84,O78=$Z$85,O78=$Z$86,O78=$Z$87,O78=$Z$88)),"Fehler",0)</f>
        <v>0</v>
      </c>
      <c r="W78" s="11">
        <v>0.5</v>
      </c>
      <c r="X78" s="12">
        <v>0.52083333333333337</v>
      </c>
      <c r="Y78" s="6"/>
      <c r="Z78" s="15"/>
      <c r="AA78" s="16"/>
      <c r="AB78" s="16"/>
      <c r="AC78" s="15"/>
      <c r="AD78" s="16"/>
      <c r="AE78" s="16"/>
      <c r="AF78" s="16"/>
      <c r="AG78">
        <f>IF(AND(Z78&lt;&gt;"",OR(Z78=$Z$79,Z78=$Z$80,Z78=$Z$81,Z78=$Z$82,Z78=$Z$83,Z78=$Z$84,Z78=$Z$85,Z78=$Z$86,Z78=$Z$87,Z78=$Z$88)),"Fehler",0)</f>
        <v>0</v>
      </c>
    </row>
    <row r="79" spans="1:33" ht="15.75" x14ac:dyDescent="0.25">
      <c r="A79" s="11">
        <v>0.52083333333333337</v>
      </c>
      <c r="B79" s="12">
        <v>0.54166666666666663</v>
      </c>
      <c r="C79" s="25"/>
      <c r="D79" s="9" t="s">
        <v>112</v>
      </c>
      <c r="E79" s="16" t="s">
        <v>72</v>
      </c>
      <c r="F79" s="33" t="s">
        <v>63</v>
      </c>
      <c r="G79" s="15"/>
      <c r="H79" s="16" t="s">
        <v>169</v>
      </c>
      <c r="I79" s="16"/>
      <c r="J79" s="16" t="s">
        <v>57</v>
      </c>
      <c r="K79">
        <f>IF(AND(D79&lt;&gt;"",OR(D79=$D$80,D79=$D$81,D79=$D$82,D79=$D$83,D79=$D$84,D79=$D$85,D79=$D$86,D79=$D$87,D79=$D$88,D79=$O$11,D79=$O$12,D79=$O$13,D79=$O$14,D79=$O$15,D79=$O$16,D79=$O$17,D79=$O$18,D79=$O$19,D79=$O$20,D79=$O$21,D79=$O$22,D79=$O$23,D79=$O$24,D79=$O$25,D79=$O$26,D79=$O$27,D79=$O$28,D79=$O$29,D79=$O$41,D79=$O$42,D79=$O$43,D79=$O$44,D79=$O$45,D79=$O$46,D79=$O$47,D79=$O$48,D79=$O$49,D79=$O$50,D79=$O$51,D79=$O$52,D79=$O$53,D79=$O$54,D79=$O$55,D79=$O$56,D79=$O$57,D79=$O$58,D79=$O$59,D79=$O$70,D79=$O$71,D79=$O$72,D79=$O$73,D79=$O$74,D79=$O$75,D79=$O$76,D79=$O$77,D79=$O$78,D79=$O$79,D79=$O$80,D79=$O$81,D79=$O$82,D79=$O$83,D79=$O$84,D79=$O$85,D79=$O$86,D79=$O$87,D79=$O$88,D79=$Z$11,D79=$Z$12,D79=$Z$13,D79=$Z$14,D79=$Z$15,D79=$Z$16,D79=$Z$17,D79=$Z$18,D79=$Z$19,D79=$Z$20,D79=$Z$21,D79=$Z$22,D79=$Z$23,D79=$Z$24,D79=$Z$25,D79=$Z$26,D79=$Z$27,D79=$Z$28,D79=$Z$29,D79=$Z$41,D79=$Z$42,D79=$Z$43,D79=$Z$44,D79=$Z$45,D79=$Z$46,D79=$Z$47,D79=$Z$48,D79=$Z$49,D79=$Z$50,D79=$Z$51,D79=$Z$52,D79=$Z$53,D79=$Z$54,D79=$Z$55,D79=$Z$56,D79=$Z$57,D79=$Z$58,D79=$Z$59,D79=$Z$70,D79=$Z$71,D79=$Z$72,D79=$Z$73,D79=$Z$74,D79=$Z$75,D79=$Z$76,D79=$Z$77,D79=$Z$78,D79=$Z$79,D79=$Z$80,D79=$Z$81,D79=$Z$82,D79=$Z$83,D79=$Z$84,D79=$Z$85,D79=$Z$86,D79=$Z$87,D79=$Z$88)),"Fehler",0)</f>
        <v>0</v>
      </c>
      <c r="L79" s="11">
        <v>0.52083333333333337</v>
      </c>
      <c r="M79" s="12">
        <v>0.54166666666666663</v>
      </c>
      <c r="N79" s="6"/>
      <c r="O79" s="15" t="s">
        <v>115</v>
      </c>
      <c r="P79" s="10" t="s">
        <v>72</v>
      </c>
      <c r="Q79" s="10" t="s">
        <v>85</v>
      </c>
      <c r="R79" s="15"/>
      <c r="S79" s="10" t="s">
        <v>79</v>
      </c>
      <c r="T79" s="16"/>
      <c r="U79" s="16" t="s">
        <v>73</v>
      </c>
      <c r="V79">
        <f>IF(AND(O79&lt;&gt;"",OR(O79=$O$80,O79=$O$81,O79=$O$82,O79=$O$83,O79=$O$84,O79=$O$85,O79=$O$86,O79=$O$87,O79=$O$88,O79=$Z$11,O79=$Z$12,O79=$Z$13,O79=$Z$14,O79=$Z$15,O79=$Z$16,O79=$Z$17,O79=$Z$18,O79=$Z$19,O79=$Z$20,O79=$Z$21,O79=$Z$22,O79=$Z$23,O79=$Z$24,O79=$Z$25,O79=$Z$26,O79=$Z$27,O79=$Z$28,O79=$Z$29,O79=$Z$41,O79=$Z$42,O79=$Z$43,O79=$Z$44,O79=$Z$45,O79=$Z$46,O79=$Z$47,O79=$Z$48,O79=$Z$49,O79=$Z$50,O79=$Z$51,O79=$Z$52,O79=$Z$53,O79=$Z$54,O79=$Z$55,O79=$Z$56,O79=$Z$57,O79=$Z$58,O79=$Z$59,O79=$Z$70,O79=$Z$71,O79=$Z$72,O79=$Z$73,O79=$Z$74,O79=$Z$75,O79=$Z$76,O79=$Z$77,O79=$Z$78,O79=$Z$79,O79=$Z$80,O79=$Z$81,O79=$Z$82,O79=$Z$83,O79=$Z$84,O79=$Z$85,O79=$Z$86,O79=$Z$87,O79=$Z$88)),"Fehler",0)</f>
        <v>0</v>
      </c>
      <c r="W79" s="11"/>
      <c r="X79" s="12"/>
      <c r="Y79" s="6"/>
      <c r="Z79" s="15"/>
      <c r="AA79" s="16"/>
      <c r="AB79" s="16"/>
      <c r="AC79" s="15"/>
      <c r="AD79" s="16"/>
      <c r="AE79" s="16"/>
      <c r="AF79" s="16"/>
      <c r="AG79">
        <f>IF(AND(Z79&lt;&gt;"",OR(Z79=$Z$80,Z79=$Z$81,Z79=$Z$82,Z79=$Z$83,Z79=$Z$84,Z79=$Z$85,Z79=$Z$86,Z79=$Z$87,Z79=$Z$88)),"Fehler",0)</f>
        <v>0</v>
      </c>
    </row>
    <row r="80" spans="1:33" ht="15.75" x14ac:dyDescent="0.25">
      <c r="A80" s="11">
        <v>0.54166666666666663</v>
      </c>
      <c r="B80" s="12">
        <v>0.5625</v>
      </c>
      <c r="C80" s="25"/>
      <c r="D80" s="9" t="s">
        <v>113</v>
      </c>
      <c r="E80" s="16" t="s">
        <v>72</v>
      </c>
      <c r="F80" s="33" t="s">
        <v>63</v>
      </c>
      <c r="G80" s="15"/>
      <c r="H80" s="16" t="s">
        <v>169</v>
      </c>
      <c r="I80" s="16"/>
      <c r="J80" s="16" t="s">
        <v>57</v>
      </c>
      <c r="K80">
        <f>IF(AND(D80&lt;&gt;"",OR(D80=$D$81,D80=$D$82,D80=$D$83,D80=$D$84,D80=$D$85,D80=$D$86,D80=$D$87,D80=$D$88,D80=$O$11,D80=$O$12,D80=$O$13,D80=$O$14,D80=$O$15,D80=$O$16,D80=$O$17,D80=$O$18,D80=$O$19,D80=$O$20,D80=$O$21,D80=$O$22,D80=$O$23,D80=$O$24,D80=$O$25,D80=$O$26,D80=$O$27,D80=$O$28,D80=$O$29,D80=$O$41,D80=$O$42,D80=$O$43,D80=$O$44,D80=$O$45,D80=$O$46,D80=$O$47,D80=$O$48,D80=$O$49,D80=$O$50,D80=$O$51,D80=$O$52,D80=$O$53,D80=$O$54,D80=$O$55,D80=$O$56,D80=$O$57,D80=$O$58,D80=$O$59,D80=$O$70,D80=$O$71,D80=$O$72,D80=$O$73,D80=$O$74,D80=$O$75,D80=$O$76,D80=$O$77,D80=$O$78,D80=$O$79,D80=$O$80,D80=$O$81,D80=$O$82,D80=$O$83,D80=$O$84,D80=$O$85,D80=$O$86,D80=$O$87,D80=$O$88,D80=$Z$11,D80=$Z$12,D80=$Z$13,D80=$Z$14,D80=$Z$15,D80=$Z$16,D80=$Z$17,D80=$Z$18,D80=$Z$19,D80=$Z$20,D80=$Z$21,D80=$Z$22,D80=$Z$23,D80=$Z$24,D80=$Z$25,D80=$Z$26,D80=$Z$27,D80=$Z$28,D80=$Z$29,D80=$Z$41,D80=$Z$42,D80=$Z$43,D80=$Z$44,D80=$Z$45,D80=$Z$46,D80=$Z$47,D80=$Z$48,D80=$Z$49,D80=$Z$50,D80=$Z$51,D80=$Z$52,D80=$Z$53,D80=$Z$54,D80=$Z$55,D80=$Z$56,D80=$Z$57,D80=$Z$58,D80=$Z$59,D80=$Z$70,D80=$Z$71,D80=$Z$72,D80=$Z$73,D80=$Z$74,D80=$Z$75,D80=$Z$76,D80=$Z$77,D80=$Z$78,D80=$Z$79,D80=$Z$80,D80=$Z$81,D80=$Z$82,D80=$Z$83,D80=$Z$84,D80=$Z$85,D80=$Z$86,D80=$Z$87,D80=$Z$88)),"Fehler",0)</f>
        <v>0</v>
      </c>
      <c r="L80" s="11">
        <v>0.54166666666666663</v>
      </c>
      <c r="M80" s="12">
        <v>0.5625</v>
      </c>
      <c r="N80" s="6"/>
      <c r="O80" s="15" t="s">
        <v>116</v>
      </c>
      <c r="P80" s="10" t="s">
        <v>72</v>
      </c>
      <c r="Q80" s="10" t="s">
        <v>85</v>
      </c>
      <c r="R80" s="15"/>
      <c r="S80" s="10" t="s">
        <v>79</v>
      </c>
      <c r="T80" s="16"/>
      <c r="U80" s="16" t="s">
        <v>73</v>
      </c>
      <c r="V80">
        <f>IF(AND(O80&lt;&gt;"",OR(O80=$O$81,O80=$O$82,O80=$O$83,O80=$O$84,O80=$O$85,O80=$O$86,O80=$O$87,O80=$O$88,O80=$Z$11,O80=$Z$12,O80=$Z$13,O80=$Z$14,O80=$Z$15,O80=$Z$16,O80=$Z$17,O80=$Z$18,O80=$Z$19,O80=$Z$20,O80=$Z$21,O80=$Z$22,O80=$Z$23,O80=$Z$24,O80=$Z$25,O80=$Z$26,O80=$Z$27,O80=$Z$28,O80=$Z$29,O80=$Z$41,O80=$Z$42,O80=$Z$43,O80=$Z$44,O80=$Z$45,O80=$Z$46,O80=$Z$47,O80=$Z$48,O80=$Z$49,O80=$Z$50,O80=$Z$51,O80=$Z$52,O80=$Z$53,O80=$Z$54,O80=$Z$55,O80=$Z$56,O80=$Z$57,O80=$Z$58,O80=$Z$59,O80=$Z$70,O80=$Z$71,O80=$Z$72,O80=$Z$73,O80=$Z$74,O80=$Z$75,O80=$Z$76,O80=$Z$77,O80=$Z$78,O80=$Z$79,O80=$Z$80,O80=$Z$81,O80=$Z$82,O80=$Z$83,O80=$Z$84,O80=$Z$85,O80=$Z$86,O80=$Z$87,O80=$Z$88)),"Fehler",0)</f>
        <v>0</v>
      </c>
      <c r="W80" s="11">
        <v>0.54166666666666663</v>
      </c>
      <c r="X80" s="12">
        <v>0.5625</v>
      </c>
      <c r="Y80" s="6"/>
      <c r="Z80" s="15"/>
      <c r="AA80" s="16"/>
      <c r="AB80" s="16"/>
      <c r="AC80" s="15"/>
      <c r="AD80" s="16"/>
      <c r="AE80" s="15"/>
      <c r="AF80" s="16"/>
      <c r="AG80">
        <f>IF(AND(Z80&lt;&gt;"",OR(Z80=$Z$81,Z80=$Z$82,Z80=$Z$83,Z80=$Z$84,Z80=$Z$85,Z80=$Z$86,Z80=$Z$87,Z80=$Z$88)),"Fehler",0)</f>
        <v>0</v>
      </c>
    </row>
    <row r="81" spans="1:33" ht="15.75" x14ac:dyDescent="0.25">
      <c r="A81" s="11">
        <v>0.5625</v>
      </c>
      <c r="B81" s="12">
        <v>0.58333333333333337</v>
      </c>
      <c r="C81" s="25"/>
      <c r="D81" s="9"/>
      <c r="E81" s="10"/>
      <c r="F81" s="10"/>
      <c r="G81" s="9"/>
      <c r="H81" s="10"/>
      <c r="I81" s="9"/>
      <c r="J81" s="16"/>
      <c r="K81">
        <f>IF(AND(D81&lt;&gt;"",OR(D81=$D$82,D81=$D$83,D81=$D$84,D81=$D$85,D81=$D$86,D81=$D$87,D81=$D$88,D81=$O$11,D81=$O$12,D81=$O$13,D81=$O$14,D81=$O$15,D81=$O$16,D81=$O$17,D81=$O$18,D81=$O$19,D81=$O$20,D81=$O$21,D81=$O$22,D81=$O$23,D81=$O$24,D81=$O$25,D81=$O$26,D81=$O$27,D81=$O$28,D81=$O$29,D81=$O$41,D81=$O$42,D81=$O$43,D81=$O$44,D81=$O$45,D81=$O$46,D81=$O$47,D81=$O$48,D81=$O$49,D81=$O$50,D81=$O$51,D81=$O$52,D81=$O$53,D81=$O$54,D81=$O$55,D81=$O$56,D81=$O$57,D81=$O$58,D81=$O$59,D81=$O$70,D81=$O$71,D81=$O$72,D81=$O$73,D81=$O$74,D81=$O$75,D81=$O$76,D81=$O$77,D81=$O$78,D81=$O$79,D81=$O$80,D81=$O$81,D81=$O$82,D81=$O$83,D81=$O$84,D81=$O$85,D81=$O$86,D81=$O$87,D81=$O$88,D81=$Z$11,D81=$Z$12,D81=$Z$13,D81=$Z$14,D81=$Z$15,D81=$Z$16,D81=$Z$17,D81=$Z$18,D81=$Z$19,D81=$Z$20,D81=$Z$21,D81=$Z$22,D81=$Z$23,D81=$Z$24,D81=$Z$25,D81=$Z$26,D81=$Z$27,D81=$Z$28,D81=$Z$29,D81=$Z$41,D81=$Z$42,D81=$Z$43,D81=$Z$44,D81=$Z$45,D81=$Z$46,D81=$Z$47,D81=$Z$48,D81=$Z$49,D81=$Z$50,D81=$Z$51,D81=$Z$52,D81=$Z$53,D81=$Z$54,D81=$Z$55,D81=$Z$56,D81=$Z$57,D81=$Z$58,D81=$Z$59,D81=$Z$70,D81=$Z$71,D81=$Z$72,D81=$Z$73,D81=$Z$74,D81=$Z$75,D81=$Z$76,D81=$Z$77,D81=$Z$78,D81=$Z$79,D81=$Z$80,D81=$Z$81,D81=$Z$82,D81=$Z$83,D81=$Z$84,D81=$Z$85,D81=$Z$86,D81=$Z$87,D81=$Z$88)),"Fehler",0)</f>
        <v>0</v>
      </c>
      <c r="L81" s="11"/>
      <c r="M81" s="12"/>
      <c r="N81" s="6"/>
      <c r="O81" s="15"/>
      <c r="P81" s="16"/>
      <c r="Q81" s="16"/>
      <c r="R81" s="15"/>
      <c r="S81" s="16"/>
      <c r="T81" s="16"/>
      <c r="U81" s="16"/>
      <c r="V81">
        <f>IF(AND(O81&lt;&gt;"",OR(O81=$O$82,O81=$O$83,O81=$O$84,O81=$O$85,O81=$O$86,O81=$O$87,O81=$O$88,O81=$Z$11,O81=$Z$12,O81=$Z$13,O81=$Z$14,O81=$Z$15,O81=$Z$16,O81=$Z$17,O81=$Z$18,O81=$Z$19,O81=$Z$20,O81=$Z$21,O81=$Z$22,O81=$Z$23,O81=$Z$24,O81=$Z$25,O81=$Z$26,O81=$Z$27,O81=$Z$28,O81=$Z$29,O81=$Z$41,O81=$Z$42,O81=$Z$43,O81=$Z$44,O81=$Z$45,O81=$Z$46,O81=$Z$47,O81=$Z$48,O81=$Z$49,O81=$Z$50,O81=$Z$51,O81=$Z$52,O81=$Z$53,O81=$Z$54,O81=$Z$55,O81=$Z$56,O81=$Z$57,O81=$Z$58,O81=$Z$59,O81=$Z$70,O81=$Z$71,O81=$Z$72,O81=$Z$73,O81=$Z$74,O81=$Z$75,O81=$Z$76,O81=$Z$77,O81=$Z$78,O81=$Z$79,O81=$Z$80,O81=$Z$81,O81=$Z$82,O81=$Z$83,O81=$Z$84,O81=$Z$85,O81=$Z$86,O81=$Z$87,O81=$Z$88)),"Fehler",0)</f>
        <v>0</v>
      </c>
      <c r="W81" s="11">
        <v>0.5625</v>
      </c>
      <c r="X81" s="12">
        <v>0.58333333333333337</v>
      </c>
      <c r="Y81" s="6"/>
      <c r="Z81" s="15"/>
      <c r="AA81" s="16"/>
      <c r="AB81" s="16"/>
      <c r="AC81" s="15"/>
      <c r="AD81" s="16"/>
      <c r="AE81" s="16"/>
      <c r="AF81" s="16"/>
      <c r="AG81">
        <f>IF(AND(Z81&lt;&gt;"",OR(Z81=$Z$82,Z81=$Z$83,Z81=$Z$84,Z81=$Z$85,Z81=$Z$86,Z81=$Z$87,Z81=$Z$88)),"Fehler",0)</f>
        <v>0</v>
      </c>
    </row>
    <row r="82" spans="1:33" ht="15.75" x14ac:dyDescent="0.25">
      <c r="A82" s="11">
        <v>0.58333333333333337</v>
      </c>
      <c r="B82" s="12">
        <v>0.60416666666666663</v>
      </c>
      <c r="C82" s="25"/>
      <c r="D82" s="9"/>
      <c r="E82" s="10"/>
      <c r="F82" s="10"/>
      <c r="G82" s="9"/>
      <c r="H82" s="10"/>
      <c r="I82" s="9"/>
      <c r="J82" s="16"/>
      <c r="K82">
        <f>IF(AND(D82&lt;&gt;"",OR(D82=$D$83,D82=$D$84,D82=$D$85,D82=$D$86,D82=$D$87,D82=$D$88,D82=$O$11,D82=$O$12,D82=$O$13,D82=$O$14,D82=$O$15,D82=$O$16,D82=$O$17,D82=$O$18,D82=$O$19,D82=$O$20,D82=$O$21,D82=$O$22,D82=$O$23,D82=$O$24,D82=$O$25,D82=$O$26,D82=$O$27,D82=$O$28,D82=$O$29,D82=$O$41,D82=$O$42,D82=$O$43,D82=$O$44,D82=$O$45,D82=$O$46,D82=$O$47,D82=$O$48,D82=$O$49,D82=$O$50,D82=$O$51,D82=$O$52,D82=$O$53,D82=$O$54,D82=$O$55,D82=$O$56,D82=$O$57,D82=$O$58,D82=$O$59,D82=$O$70,D82=$O$71,D82=$O$72,D82=$O$73,D82=$O$74,D82=$O$75,D82=$O$76,D82=$O$77,D82=$O$78,D82=$O$79,D82=$O$80,D82=$O$81,D82=$O$82,D82=$O$83,D82=$O$84,D82=$O$85,D82=$O$86,D82=$O$87,D82=$O$88,D82=$Z$11,D82=$Z$12,D82=$Z$13,D82=$Z$14,D82=$Z$15,D82=$Z$16,D82=$Z$17,D82=$Z$18,D82=$Z$19,D82=$Z$20,D82=$Z$21,D82=$Z$22,D82=$Z$23,D82=$Z$24,D82=$Z$25,D82=$Z$26,D82=$Z$27,D82=$Z$28,D82=$Z$29,D82=$Z$41,D82=$Z$42,D82=$Z$43,D82=$Z$44,D82=$Z$45,D82=$Z$46,D82=$Z$47,D82=$Z$48,D82=$Z$49,D82=$Z$50,D82=$Z$51,D82=$Z$52,D82=$Z$53,D82=$Z$54,D82=$Z$55,D82=$Z$56,D82=$Z$57,D82=$Z$58,D82=$Z$59,D82=$Z$70,D82=$Z$71,D82=$Z$72,D82=$Z$73,D82=$Z$74,D82=$Z$75,D82=$Z$76,D82=$Z$77,D82=$Z$78,D82=$Z$79,D82=$Z$80,D82=$Z$81,D82=$Z$82,D82=$Z$83,D82=$Z$84,D82=$Z$85,D82=$Z$86,D82=$Z$87,D82=$Z$88)),"Fehler",0)</f>
        <v>0</v>
      </c>
      <c r="L82" s="11">
        <v>0.58333333333333337</v>
      </c>
      <c r="M82" s="12">
        <v>0.60416666666666663</v>
      </c>
      <c r="N82" s="6"/>
      <c r="O82" s="28" t="s">
        <v>54</v>
      </c>
      <c r="P82" s="16" t="s">
        <v>72</v>
      </c>
      <c r="Q82" s="10" t="s">
        <v>85</v>
      </c>
      <c r="R82" s="15"/>
      <c r="S82" s="16" t="s">
        <v>183</v>
      </c>
      <c r="T82" s="16"/>
      <c r="U82" s="16" t="s">
        <v>73</v>
      </c>
      <c r="V82">
        <f>IF(AND(O82&lt;&gt;"",OR(O82=$O$83,O82=$O$84,O82=$O$85,O82=$O$86,O82=$O$87,O82=$O$88,O82=$Z$11,O82=$Z$12,O82=$Z$13,O82=$Z$14,O82=$Z$15,O82=$Z$16,O82=$Z$17,O82=$Z$18,O82=$Z$19,O82=$Z$20,O82=$Z$21,O82=$Z$22,O82=$Z$23,O82=$Z$24,O82=$Z$25,O82=$Z$26,O82=$Z$27,O82=$Z$28,O82=$Z$29,O82=$Z$41,O82=$Z$42,O82=$Z$43,O82=$Z$44,O82=$Z$45,O82=$Z$46,O82=$Z$47,O82=$Z$48,O82=$Z$49,O82=$Z$50,O82=$Z$51,O82=$Z$52,O82=$Z$53,O82=$Z$54,O82=$Z$55,O82=$Z$56,O82=$Z$57,O82=$Z$58,O82=$Z$59,O82=$Z$70,O82=$Z$71,O82=$Z$72,O82=$Z$73,O82=$Z$74,O82=$Z$75,O82=$Z$76,O82=$Z$77,O82=$Z$78,O82=$Z$79,O82=$Z$80,O82=$Z$81,O82=$Z$82,O82=$Z$83,O82=$Z$84,O82=$Z$85,O82=$Z$86,O82=$Z$87,O82=$Z$88)),"Fehler",0)</f>
        <v>0</v>
      </c>
      <c r="W82" s="11">
        <v>0.58333333333333337</v>
      </c>
      <c r="X82" s="12">
        <v>0.60416666666666663</v>
      </c>
      <c r="Y82" s="6"/>
      <c r="Z82" s="15"/>
      <c r="AA82" s="16"/>
      <c r="AB82" s="16"/>
      <c r="AC82" s="15"/>
      <c r="AD82" s="16"/>
      <c r="AE82" s="16"/>
      <c r="AF82" s="16"/>
      <c r="AG82">
        <f>IF(AND(Z82&lt;&gt;"",OR(Z82=$Z$83,Z82=$Z$84,Z82=$Z$85,Z82=$Z$86,Z82=$Z$87,Z82=$Z$88)),"Fehler",0)</f>
        <v>0</v>
      </c>
    </row>
    <row r="83" spans="1:33" ht="15.75" x14ac:dyDescent="0.25">
      <c r="A83" s="11">
        <v>0.60416666666666663</v>
      </c>
      <c r="B83" s="12">
        <v>0.625</v>
      </c>
      <c r="C83" s="25"/>
      <c r="D83" s="9"/>
      <c r="E83" s="10"/>
      <c r="F83" s="10"/>
      <c r="G83" s="9"/>
      <c r="H83" s="9"/>
      <c r="I83" s="9"/>
      <c r="J83" s="16"/>
      <c r="K83">
        <f>IF(AND(D83&lt;&gt;"",OR(D83=$D$84,D83=$D$85,D83=$D$86,D83=$D$87,D83=$D$88,D83=$O$11,D83=$O$12,D83=$O$13,D83=$O$14,D83=$O$15,D83=$O$16,D83=$O$17,D83=$O$18,D83=$O$19,D83=$O$20,D83=$O$21,D83=$O$22,D83=$O$23,D83=$O$24,D83=$O$25,D83=$O$26,D83=$O$27,D83=$O$28,D83=$O$29,D83=$O$41,D83=$O$42,D83=$O$43,D83=$O$44,D83=$O$45,D83=$O$46,D83=$O$47,D83=$O$48,D83=$O$49,D83=$O$50,D83=$O$51,D83=$O$52,D83=$O$53,D83=$O$54,D83=$O$55,D83=$O$56,D83=$O$57,D83=$O$58,D83=$O$59,D83=$O$70,D83=$O$71,D83=$O$72,D83=$O$73,D83=$O$74,D83=$O$75,D83=$O$76,D83=$O$77,D83=$O$78,D83=$O$79,D83=$O$80,D83=$O$81,D83=$O$82,D83=$O$83,D83=$O$84,D83=$O$85,D83=$O$86,D83=$O$87,D83=$O$88,D83=$Z$11,D83=$Z$12,D83=$Z$13,D83=$Z$14,D83=$Z$15,D83=$Z$16,D83=$Z$17,D83=$Z$18,D83=$Z$19,D83=$Z$20,D83=$Z$21,D83=$Z$22,D83=$Z$23,D83=$Z$24,D83=$Z$25,D83=$Z$26,D83=$Z$27,D83=$Z$28,D83=$Z$29,D83=$Z$41,D83=$Z$42,D83=$Z$43,D83=$Z$44,D83=$Z$45,D83=$Z$46,D83=$Z$47,D83=$Z$48,D83=$Z$49,D83=$Z$50,D83=$Z$51,D83=$Z$52,D83=$Z$53,D83=$Z$54,D83=$Z$55,D83=$Z$56,D83=$Z$57,D83=$Z$58,D83=$Z$59,D83=$Z$70,D83=$Z$71,D83=$Z$72,D83=$Z$73,D83=$Z$74,D83=$Z$75,D83=$Z$76,D83=$Z$77,D83=$Z$78,D83=$Z$79,D83=$Z$80,D83=$Z$81,D83=$Z$82,D83=$Z$83,D83=$Z$84,D83=$Z$85,D83=$Z$86,D83=$Z$87,D83=$Z$88)),"Fehler",0)</f>
        <v>0</v>
      </c>
      <c r="L83" s="11">
        <v>0.60416666666666663</v>
      </c>
      <c r="M83" s="12">
        <v>0.625</v>
      </c>
      <c r="N83" s="6"/>
      <c r="O83" s="28" t="s">
        <v>117</v>
      </c>
      <c r="P83" s="16" t="s">
        <v>72</v>
      </c>
      <c r="Q83" s="10" t="s">
        <v>85</v>
      </c>
      <c r="R83" s="15"/>
      <c r="S83" s="16" t="s">
        <v>183</v>
      </c>
      <c r="T83" s="16"/>
      <c r="U83" s="16" t="s">
        <v>73</v>
      </c>
      <c r="V83">
        <f>IF(AND(O83&lt;&gt;"",OR(O83=$O$84,O83=$O$85,O83=$O$86,O83=$O$87,O83=$O$88,O83=$Z$11,O83=$Z$12,O83=$Z$13,O83=$Z$14,O83=$Z$15,O83=$Z$16,O83=$Z$17,O83=$Z$18,O83=$Z$19,O83=$Z$20,O83=$Z$21,O83=$Z$22,O83=$Z$23,O83=$Z$24,O83=$Z$25,O83=$Z$26,O83=$Z$27,O83=$Z$28,O83=$Z$29,O83=$Z$41,O83=$Z$42,O83=$Z$43,O83=$Z$44,O83=$Z$45,O83=$Z$46,O83=$Z$47,O83=$Z$48,O83=$Z$49,O83=$Z$50,O83=$Z$51,O83=$Z$52,O83=$Z$53,O83=$Z$54,O83=$Z$55,O83=$Z$56,O83=$Z$57,O83=$Z$58,O83=$Z$59,O83=$Z$70,O83=$Z$71,O83=$Z$72,O83=$Z$73,O83=$Z$74,O83=$Z$75,O83=$Z$76,O83=$Z$77,O83=$Z$78,O83=$Z$79,O83=$Z$80,O83=$Z$81,O83=$Z$82,O83=$Z$83,O83=$Z$84,O83=$Z$85,O83=$Z$86,O83=$Z$87,O83=$Z$88)),"Fehler",0)</f>
        <v>0</v>
      </c>
      <c r="W83" s="11">
        <v>0.60416666666666663</v>
      </c>
      <c r="X83" s="12">
        <v>0.625</v>
      </c>
      <c r="Y83" s="6"/>
      <c r="Z83" s="15"/>
      <c r="AA83" s="16"/>
      <c r="AB83" s="16"/>
      <c r="AC83" s="15"/>
      <c r="AD83" s="16"/>
      <c r="AE83" s="16"/>
      <c r="AF83" s="16"/>
      <c r="AG83">
        <f>IF(AND(Z83&lt;&gt;"",OR(Z83=$Z$84,Z83=$Z$85,Z83=$Z$86,Z83=$Z$87,Z83=$Z$88)),"Fehler",0)</f>
        <v>0</v>
      </c>
    </row>
    <row r="84" spans="1:33" ht="15.75" x14ac:dyDescent="0.25">
      <c r="A84" s="11">
        <v>0.625</v>
      </c>
      <c r="B84" s="12">
        <v>0.64583333333333337</v>
      </c>
      <c r="C84" s="25"/>
      <c r="D84" s="9"/>
      <c r="E84" s="9"/>
      <c r="F84" s="9"/>
      <c r="G84" s="9"/>
      <c r="H84" s="9"/>
      <c r="I84" s="9"/>
      <c r="J84" s="16"/>
      <c r="K84">
        <f>IF(AND(D84&lt;&gt;"",OR(D84=$D$85,D84=$D$86,D84=$D$87,D84=$D$88,D84=$O$11,D84=$O$12,D84=$O$13,D84=$O$14,D84=$O$15,D84=$O$16,D84=$O$17,D84=$O$18,D84=$O$19,D84=$O$20,D84=$O$21,D84=$O$22,D84=$O$23,D84=$O$24,D84=$O$25,D84=$O$26,D84=$O$27,D84=$O$28,D84=$O$29,D84=$O$41,D84=$O$42,D84=$O$43,D84=$O$44,D84=$O$45,D84=$O$46,D84=$O$47,D84=$O$48,D84=$O$49,D84=$O$50,D84=$O$51,D84=$O$52,D84=$O$53,D84=$O$54,D84=$O$55,D84=$O$56,D84=$O$57,D84=$O$58,D84=$O$59,D84=$O$70,D84=$O$71,D84=$O$72,D84=$O$73,D84=$O$74,D84=$O$75,D84=$O$76,D84=$O$77,D84=$O$78,D84=$O$79,D84=$O$80,D84=$O$81,D84=$O$82,D84=$O$83,D84=$O$84,D84=$O$85,D84=$O$86,D84=$O$87,D84=$O$88,D84=$Z$11,D84=$Z$12,D84=$Z$13,D84=$Z$14,D84=$Z$15,D84=$Z$16,D84=$Z$17,D84=$Z$18,D84=$Z$19,D84=$Z$20,D84=$Z$21,D84=$Z$22,D84=$Z$23,D84=$Z$24,D84=$Z$25,D84=$Z$26,D84=$Z$27,D84=$Z$28,D84=$Z$29,D84=$Z$41,D84=$Z$42,D84=$Z$43,D84=$Z$44,D84=$Z$45,D84=$Z$46,D84=$Z$47,D84=$Z$48,D84=$Z$49,D84=$Z$50,D84=$Z$51,D84=$Z$52,D84=$Z$53,D84=$Z$54,D84=$Z$55,D84=$Z$56,D84=$Z$57,D84=$Z$58,D84=$Z$59,D84=$Z$70,D84=$Z$71,D84=$Z$72,D84=$Z$73,D84=$Z$74,D84=$Z$75,D84=$Z$76,D84=$Z$77,D84=$Z$78,D84=$Z$79,D84=$Z$80,D84=$Z$81,D84=$Z$82,D84=$Z$83,D84=$Z$84,D84=$Z$85,D84=$Z$86,D84=$Z$87,D84=$Z$88)),"Fehler",0)</f>
        <v>0</v>
      </c>
      <c r="L84" s="11">
        <v>0.625</v>
      </c>
      <c r="M84" s="12">
        <v>0.64583333333333337</v>
      </c>
      <c r="N84" s="6"/>
      <c r="O84" s="9" t="s">
        <v>118</v>
      </c>
      <c r="P84" s="16" t="s">
        <v>72</v>
      </c>
      <c r="Q84" s="10" t="s">
        <v>85</v>
      </c>
      <c r="R84" s="9"/>
      <c r="S84" s="16" t="s">
        <v>183</v>
      </c>
      <c r="T84" s="9"/>
      <c r="U84" s="16" t="s">
        <v>73</v>
      </c>
      <c r="V84">
        <f>IF(AND(O84&lt;&gt;"",OR(O84=$O$85,O84=$O$86,O84=$O$87,O84=$O$88,O84=$Z$11,O84=$Z$12,O84=$Z$13,O84=$Z$14,O84=$Z$15,O84=$Z$16,O84=$Z$17,O84=$Z$18,O84=$Z$19,O84=$Z$20,O84=$Z$21,O84=$Z$22,O84=$Z$23,O84=$Z$24,O84=$Z$25,O84=$Z$26,O84=$Z$27,O84=$Z$28,O84=$Z$29,O84=$Z$41,O84=$Z$42,O84=$Z$43,O84=$Z$44,O84=$Z$45,O84=$Z$46,O84=$Z$47,O84=$Z$48,O84=$Z$49,O84=$Z$50,O84=$Z$51,O84=$Z$52,O84=$Z$53,O84=$Z$54,O84=$Z$55,O84=$Z$56,O84=$Z$57,O84=$Z$58,O84=$Z$59,O84=$Z$70,O84=$Z$71,O84=$Z$72,O84=$Z$73,O84=$Z$74,O84=$Z$75,O84=$Z$76,O84=$Z$77,O84=$Z$78,O84=$Z$79,O84=$Z$80,O84=$Z$81,O84=$Z$82,O84=$Z$83,O84=$Z$84,O84=$Z$85,O84=$Z$86,O84=$Z$87,O84=$Z$88)),"Fehler",0)</f>
        <v>0</v>
      </c>
      <c r="W84" s="11"/>
      <c r="X84" s="12"/>
      <c r="Y84" s="6"/>
      <c r="Z84" s="15"/>
      <c r="AA84" s="16"/>
      <c r="AB84" s="16"/>
      <c r="AC84" s="15"/>
      <c r="AD84" s="16"/>
      <c r="AE84" s="16"/>
      <c r="AF84" s="16"/>
      <c r="AG84">
        <f>IF(AND(Z84&lt;&gt;"",OR(Z84=$Z$85,Z84=$Z$86,Z84=$Z$87,Z84=$Z$88)),"Fehler",0)</f>
        <v>0</v>
      </c>
    </row>
    <row r="85" spans="1:33" ht="15.75" x14ac:dyDescent="0.25">
      <c r="A85" s="11"/>
      <c r="B85" s="12"/>
      <c r="C85" s="30"/>
      <c r="D85" s="30"/>
      <c r="E85" s="30"/>
      <c r="F85" s="30"/>
      <c r="G85" s="30"/>
      <c r="H85" s="30"/>
      <c r="I85" s="30"/>
      <c r="J85" s="30"/>
      <c r="K85">
        <f>IF(AND(D85&lt;&gt;"",OR(D85=$D$86,D85=$D$87,D85=$D$88,D85=$O$11,D85=$O$12,D85=$O$13,D85=$O$14,D85=$O$15,D85=$O$16,D85=$O$17,D85=$O$18,D85=$O$19,D85=$O$20,D85=$O$21,D85=$O$22,D85=$O$23,D85=$O$24,D85=$O$25,D85=$O$26,D85=$O$27,D85=$O$28,D85=$O$29,D85=$O$41,D85=$O$42,D85=$O$43,D85=$O$44,D85=$O$45,D85=$O$46,D85=$O$47,D85=$O$48,D85=$O$49,D85=$O$50,D85=$O$51,D85=$O$52,D85=$O$53,D85=$O$54,D85=$O$55,D85=$O$56,D85=$O$57,D85=$O$58,D85=$O$59,D85=$O$70,D85=$O$71,D85=$O$72,D85=$O$73,D85=$O$74,D85=$O$75,D85=$O$76,D85=$O$77,D85=$O$78,D85=$O$79,D85=$O$80,D85=$O$81,D85=$O$82,D85=$O$83,D85=$O$84,D85=$O$85,D85=$O$86,D85=$O$87,D85=$O$88,D85=$Z$11,D85=$Z$12,D85=$Z$13,D85=$Z$14,D85=$Z$15,D85=$Z$16,D85=$Z$17,D85=$Z$18,D85=$Z$19,D85=$Z$20,D85=$Z$21,D85=$Z$22,D85=$Z$23,D85=$Z$24,D85=$Z$25,D85=$Z$26,D85=$Z$27,D85=$Z$28,D85=$Z$29,D85=$Z$41,D85=$Z$42,D85=$Z$43,D85=$Z$44,D85=$Z$45,D85=$Z$46,D85=$Z$47,D85=$Z$48,D85=$Z$49,D85=$Z$50,D85=$Z$51,D85=$Z$52,D85=$Z$53,D85=$Z$54,D85=$Z$55,D85=$Z$56,D85=$Z$57,D85=$Z$58,D85=$Z$59,D85=$Z$70,D85=$Z$71,D85=$Z$72,D85=$Z$73,D85=$Z$74,D85=$Z$75,D85=$Z$76,D85=$Z$77,D85=$Z$78,D85=$Z$79,D85=$Z$80,D85=$Z$81,D85=$Z$82,D85=$Z$83,D85=$Z$84,D85=$Z$85,D85=$Z$86,D85=$Z$87,D85=$Z$88)),"Fehler",0)</f>
        <v>0</v>
      </c>
      <c r="L85" s="11">
        <v>0.64583333333333337</v>
      </c>
      <c r="M85" s="12">
        <v>0.66666666666666663</v>
      </c>
      <c r="N85" s="16"/>
      <c r="O85" s="9" t="s">
        <v>40</v>
      </c>
      <c r="P85" s="16" t="s">
        <v>72</v>
      </c>
      <c r="Q85" s="10" t="s">
        <v>85</v>
      </c>
      <c r="R85" s="15"/>
      <c r="S85" s="16" t="s">
        <v>183</v>
      </c>
      <c r="T85" s="16"/>
      <c r="U85" s="16" t="s">
        <v>73</v>
      </c>
      <c r="V85">
        <f>IF(AND(O85&lt;&gt;"",OR(O85=$O$86,O85=$O$87,O85=$O$88,O85=$Z$11,O85=$Z$12,O85=$Z$13,O85=$Z$14,O85=$Z$15,O85=$Z$16,O85=$Z$17,O85=$Z$18,O85=$Z$19,O85=$Z$20,O85=$Z$21,O85=$Z$22,O85=$Z$23,O85=$Z$24,O85=$Z$25,O85=$Z$26,O85=$Z$27,O85=$Z$28,O85=$Z$29,O85=$Z$41,O85=$Z$42,O85=$Z$43,O85=$Z$44,O85=$Z$45,O85=$Z$46,O85=$Z$47,O85=$Z$48,O85=$Z$49,O85=$Z$50,O85=$Z$51,O85=$Z$52,O85=$Z$53,O85=$Z$54,O85=$Z$55,O85=$Z$56,O85=$Z$57,O85=$Z$58,O85=$Z$59,O85=$Z$70,O85=$Z$71,O85=$Z$72,O85=$Z$73,O85=$Z$74,O85=$Z$75,O85=$Z$76,O85=$Z$77,O85=$Z$78,O85=$Z$79,O85=$Z$80,O85=$Z$81,O85=$Z$82,O85=$Z$83,O85=$Z$84,O85=$Z$85,O85=$Z$86,O85=$Z$87,O85=$Z$88)),"Fehler",0)</f>
        <v>0</v>
      </c>
      <c r="W85" s="11">
        <v>0.64583333333333337</v>
      </c>
      <c r="X85" s="12">
        <v>0.66666666666666663</v>
      </c>
      <c r="Y85" s="16"/>
      <c r="Z85" s="15"/>
      <c r="AA85" s="16"/>
      <c r="AB85" s="16"/>
      <c r="AC85" s="15"/>
      <c r="AD85" s="16"/>
      <c r="AE85" s="16"/>
      <c r="AF85" s="16"/>
      <c r="AG85">
        <f>IF(AND(Z85&lt;&gt;"",OR(Z85=$Z$86,Z85=$Z$87,Z85=$Z$88)),"Fehler",0)</f>
        <v>0</v>
      </c>
    </row>
    <row r="86" spans="1:33" ht="15.75" x14ac:dyDescent="0.25">
      <c r="A86" s="11"/>
      <c r="B86" s="12"/>
      <c r="C86" s="30"/>
      <c r="D86" s="30"/>
      <c r="E86" s="30"/>
      <c r="F86" s="30"/>
      <c r="G86" s="30"/>
      <c r="H86" s="30"/>
      <c r="I86" s="30"/>
      <c r="J86" s="30"/>
      <c r="K86">
        <f>IF(AND(D86&lt;&gt;"",OR(D86=$D$87,D86=$D$88,D86=$O$11,D86=$O$12,D86=$O$13,D86=$O$14,D86=$O$15,D86=$O$16,D86=$O$17,D86=$O$18,D86=$O$19,D86=$O$20,D86=$O$21,D86=$O$22,D86=$O$23,D86=$O$24,D86=$O$25,D86=$O$26,D86=$O$27,D86=$O$28,D86=$O$29,D86=$O$41,D86=$O$42,D86=$O$43,D86=$O$44,D86=$O$45,D86=$O$46,D86=$O$47,D86=$O$48,D86=$O$49,D86=$O$50,D86=$O$51,D86=$O$52,D86=$O$53,D86=$O$54,D86=$O$55,D86=$O$56,D86=$O$57,D86=$O$58,D86=$O$59,D86=$O$70,D86=$O$71,D86=$O$72,D86=$O$73,D86=$O$74,D86=$O$75,D86=$O$76,D86=$O$77,D86=$O$78,D86=$O$79,D86=$O$80,D86=$O$81,D86=$O$82,D86=$O$83,D86=$O$84,D86=$O$85,D86=$O$86,D86=$O$87,D86=$O$88,D86=$Z$11,D86=$Z$12,D86=$Z$13,D86=$Z$14,D86=$Z$15,D86=$Z$16,D86=$Z$17,D86=$Z$18,D86=$Z$19,D86=$Z$20,D86=$Z$21,D86=$Z$22,D86=$Z$23,D86=$Z$24,D86=$Z$25,D86=$Z$26,D86=$Z$27,D86=$Z$28,D86=$Z$29,D86=$Z$41,D86=$Z$42,D86=$Z$43,D86=$Z$44,D86=$Z$45,D86=$Z$46,D86=$Z$47,D86=$Z$48,D86=$Z$49,D86=$Z$50,D86=$Z$51,D86=$Z$52,D86=$Z$53,D86=$Z$54,D86=$Z$55,D86=$Z$56,D86=$Z$57,D86=$Z$58,D86=$Z$59,D86=$Z$70,D86=$Z$71,D86=$Z$72,D86=$Z$73,D86=$Z$74,D86=$Z$75,D86=$Z$76,D86=$Z$77,D86=$Z$78,D86=$Z$79,D86=$Z$80,D86=$Z$81,D86=$Z$82,D86=$Z$83,D86=$Z$84,D86=$Z$85,D86=$Z$86,D86=$Z$87,D86=$Z$88)),"Fehler",0)</f>
        <v>0</v>
      </c>
      <c r="L86" s="11">
        <v>0.66666666666666663</v>
      </c>
      <c r="M86" s="12">
        <v>0.6875</v>
      </c>
      <c r="N86" s="16"/>
      <c r="O86" s="9" t="s">
        <v>119</v>
      </c>
      <c r="P86" s="16" t="s">
        <v>72</v>
      </c>
      <c r="Q86" s="10" t="s">
        <v>85</v>
      </c>
      <c r="R86" s="15"/>
      <c r="S86" s="16" t="s">
        <v>183</v>
      </c>
      <c r="T86" s="16"/>
      <c r="U86" s="16" t="s">
        <v>73</v>
      </c>
      <c r="V86">
        <f>IF(AND(O86&lt;&gt;"",OR(O86=$O$87,O86=$O$88,O86=$Z$11,O86=$Z$12,O86=$Z$13,O86=$Z$14,O86=$Z$15,O86=$Z$16,O86=$Z$17,O86=$Z$18,O86=$Z$19,O86=$Z$20,O86=$Z$21,O86=$Z$22,O86=$Z$23,O86=$Z$24,O86=$Z$25,O86=$Z$26,O86=$Z$27,O86=$Z$28,O86=$Z$29,O86=$Z$41,O86=$Z$42,O86=$Z$43,O86=$Z$44,O86=$Z$45,O86=$Z$46,O86=$Z$47,O86=$Z$48,O86=$Z$49,O86=$Z$50,O86=$Z$51,O86=$Z$52,O86=$Z$53,O86=$Z$54,O86=$Z$55,O86=$Z$56,O86=$Z$57,O86=$Z$58,O86=$Z$59,O86=$Z$70,O86=$Z$71,O86=$Z$72,O86=$Z$73,O86=$Z$74,O86=$Z$75,O86=$Z$76,O86=$Z$77,O86=$Z$78,O86=$Z$79,O86=$Z$80,O86=$Z$81,O86=$Z$82,O86=$Z$83,O86=$Z$84,O86=$Z$85,O86=$Z$86,O86=$Z$87,O86=$Z$88)),"Fehler",0)</f>
        <v>0</v>
      </c>
      <c r="W86" s="11">
        <v>0.66666666666666663</v>
      </c>
      <c r="X86" s="12">
        <v>0.6875</v>
      </c>
      <c r="Y86" s="16"/>
      <c r="Z86" s="15"/>
      <c r="AA86" s="16"/>
      <c r="AB86" s="16"/>
      <c r="AC86" s="15"/>
      <c r="AD86" s="16"/>
      <c r="AE86" s="16"/>
      <c r="AF86" s="16"/>
      <c r="AG86">
        <f>IF(AND(Z86&lt;&gt;"",OR(Z86=$Z$87,Z86=$Z$88)),"Fehler",0)</f>
        <v>0</v>
      </c>
    </row>
    <row r="87" spans="1:33" ht="15.75" x14ac:dyDescent="0.25">
      <c r="A87" s="11"/>
      <c r="B87" s="12"/>
      <c r="C87" s="30"/>
      <c r="D87" s="30"/>
      <c r="E87" s="30"/>
      <c r="F87" s="30"/>
      <c r="G87" s="30"/>
      <c r="H87" s="30"/>
      <c r="I87" s="30"/>
      <c r="J87" s="30"/>
      <c r="K87">
        <f>IF(AND(D87&lt;&gt;"",OR(D87=$D$88,D87=$O$11,D87=$O$12,D87=$O$13,D87=$O$14,D87=$O$15,D87=$O$16,D87=$O$17,D87=$O$18,D87=$O$19,D87=$O$20,D87=$O$21,D87=$O$22,D87=$O$23,D87=$O$24,D87=$O$25,D87=$O$26,D87=$O$27,D87=$O$28,D87=$O$29,D87=$O$41,D87=$O$42,D87=$O$43,D87=$O$44,D87=$O$45,D87=$O$46,D87=$O$47,D87=$O$48,D87=$O$49,D87=$O$50,D87=$O$51,D87=$O$52,D87=$O$53,D87=$O$54,D87=$O$55,D87=$O$56,D87=$O$57,D87=$O$58,D87=$O$59,D87=$O$70,D87=$O$71,D87=$O$72,D87=$O$73,D87=$O$74,D87=$O$75,D87=$O$76,D87=$O$77,D87=$O$78,D87=$O$79,D87=$O$80,D87=$O$81,D87=$O$82,D87=$O$83,D87=$O$84,D87=$O$85,D87=$O$86,D87=$O$87,D87=$O$88,D87=$Z$11,D87=$Z$12,D87=$Z$13,D87=$Z$14,D87=$Z$15,D87=$Z$16,D87=$Z$17,D87=$Z$18,D87=$Z$19,D87=$Z$20,D87=$Z$21,D87=$Z$22,D87=$Z$23,D87=$Z$24,D87=$Z$25,D87=$Z$26,D87=$Z$27,D87=$Z$28,D87=$Z$29,D87=$Z$41,D87=$Z$42,D87=$Z$43,D87=$Z$44,D87=$Z$45,D87=$Z$46,D87=$Z$47,D87=$Z$48,D87=$Z$49,D87=$Z$50,D87=$Z$51,D87=$Z$52,D87=$Z$53,D87=$Z$54,D87=$Z$55,D87=$Z$56,D87=$Z$57,D87=$Z$58,D87=$Z$59,D87=$Z$70,D87=$Z$71,D87=$Z$72,D87=$Z$73,D87=$Z$74,D87=$Z$75,D87=$Z$76,D87=$Z$77,D87=$Z$78,D87=$Z$79,D87=$Z$80,D87=$Z$81,D87=$Z$82,D87=$Z$83,D87=$Z$84,D87=$Z$85,D87=$Z$86,D87=$Z$87,D87=$Z$88)),"Fehler",0)</f>
        <v>0</v>
      </c>
      <c r="L87" s="11">
        <v>0.6875</v>
      </c>
      <c r="M87" s="12">
        <v>0.70833333333333337</v>
      </c>
      <c r="N87" s="16"/>
      <c r="O87" s="15"/>
      <c r="P87" s="16"/>
      <c r="Q87" s="16"/>
      <c r="R87" s="15"/>
      <c r="S87" s="16"/>
      <c r="T87" s="16"/>
      <c r="U87" s="16"/>
      <c r="V87">
        <f>IF(AND(O87&lt;&gt;"",OR(O87=$O$88,O87=$Z$11,O87=$Z$12,O87=$Z$13,O87=$Z$14,O87=$Z$15,O87=$Z$16,O87=$Z$17,O87=$Z$18,O87=$Z$19,O87=$Z$20,O87=$Z$21,O87=$Z$22,O87=$Z$23,O87=$Z$24,O87=$Z$25,O87=$Z$26,O87=$Z$27,O87=$Z$28,O87=$Z$29,O87=$Z$41,O87=$Z$42,O87=$Z$43,O87=$Z$44,O87=$Z$45,O87=$Z$46,O87=$Z$47,O87=$Z$48,O87=$Z$49,O87=$Z$50,O87=$Z$51,O87=$Z$52,O87=$Z$53,O87=$Z$54,O87=$Z$55,O87=$Z$56,O87=$Z$57,O87=$Z$58,O87=$Z$59,O87=$Z$70,O87=$Z$71,O87=$Z$72,O87=$Z$73,O87=$Z$74,O87=$Z$75,O87=$Z$76,O87=$Z$77,O87=$Z$78,O87=$Z$79,O87=$Z$80,O87=$Z$81,O87=$Z$82,O87=$Z$83,O87=$Z$84,O87=$Z$85,O87=$Z$86,O87=$Z$87,O87=$Z$88)),"Fehler",0)</f>
        <v>0</v>
      </c>
      <c r="W87" s="11">
        <v>0.6875</v>
      </c>
      <c r="X87" s="12">
        <v>0.70833333333333337</v>
      </c>
      <c r="Y87" s="16"/>
      <c r="Z87" s="15"/>
      <c r="AA87" s="16"/>
      <c r="AB87" s="16"/>
      <c r="AC87" s="15"/>
      <c r="AD87" s="16"/>
      <c r="AE87" s="16"/>
      <c r="AF87" s="16"/>
      <c r="AG87">
        <f>IF(AND(Z87&lt;&gt;"",OR(Z87=$Z$88)),"Fehler",0)</f>
        <v>0</v>
      </c>
    </row>
    <row r="88" spans="1:33" ht="15.75" x14ac:dyDescent="0.25">
      <c r="A88" s="11"/>
      <c r="B88" s="12"/>
      <c r="C88" s="30"/>
      <c r="D88" s="30"/>
      <c r="E88" s="30"/>
      <c r="F88" s="30"/>
      <c r="G88" s="30"/>
      <c r="H88" s="30"/>
      <c r="I88" s="30"/>
      <c r="J88" s="30"/>
      <c r="K88">
        <f>IF(AND(D88&lt;&gt;"",OR(D88=$O$11,D88=$O$12,D88=$O$13,D88=$O$14,D88=$O$15,D88=$O$16,D88=$O$17,D88=$O$18,D88=$O$19,D88=$O$20,D88=$O$21,D88=$O$22,D88=$O$23,D88=$O$24,D88=$O$25,D88=$O$26,D88=$O$27,D88=$O$28,D88=$O$29,D88=$O$41,D88=$O$42,D88=$O$43,D88=$O$44,D88=$O$45,D88=$O$46,D88=$O$47,D88=$O$48,D88=$O$49,D88=$O$50,D88=$O$51,D88=$O$52,D88=$O$53,D88=$O$54,D88=$O$55,D88=$O$56,D88=$O$57,D88=$O$58,D88=$O$59,D88=$O$70,D88=$O$71,D88=$O$72,D88=$O$73,D88=$O$74,D88=$O$75,D88=$O$76,D88=$O$77,D88=$O$78,D88=$O$79,D88=$O$80,D88=$O$81,D88=$O$82,D88=$O$83,D88=$O$84,D88=$O$85,D88=$O$86,D88=$O$87,D88=$O$88,D88=$Z$11,D88=$Z$12,D88=$Z$13,D88=$Z$14,D88=$Z$15,D88=$Z$16,D88=$Z$17,D88=$Z$18,D88=$Z$19,D88=$Z$20,D88=$Z$21,D88=$Z$22,D88=$Z$23,D88=$Z$24,D88=$Z$25,D88=$Z$26,D88=$Z$27,D88=$Z$28,D88=$Z$29,D88=$Z$41,D88=$Z$42,D88=$Z$43,D88=$Z$44,D88=$Z$45,D88=$Z$46,D88=$Z$47,D88=$Z$48,D88=$Z$49,D88=$Z$50,D88=$Z$51,D88=$Z$52,D88=$Z$53,D88=$Z$54,D88=$Z$55,D88=$Z$56,D88=$Z$57,D88=$Z$58,D88=$Z$59,D88=$Z$70,D88=$Z$71,D88=$Z$72,D88=$Z$73,D88=$Z$74,D88=$Z$75,D88=$Z$76,D88=$Z$77,D88=$Z$78,D88=$Z$79,D88=$Z$80,D88=$Z$81,D88=$Z$82,D88=$Z$83,D88=$Z$84,D88=$Z$85,D88=$Z$86,D88=$Z$87,D88=$Z$88)),"Fehler",0)</f>
        <v>0</v>
      </c>
      <c r="L88" s="11">
        <v>0.70833333333333337</v>
      </c>
      <c r="M88" s="12">
        <v>0.72916666666666663</v>
      </c>
      <c r="N88" s="16"/>
      <c r="O88" s="15"/>
      <c r="P88" s="15"/>
      <c r="Q88" s="15"/>
      <c r="R88" s="15"/>
      <c r="S88" s="15"/>
      <c r="T88" s="16"/>
      <c r="U88" s="16"/>
      <c r="V88">
        <f>IF(AND(O88&lt;&gt;"",OR(O88=$Z$11,O88=$Z$12,O88=$Z$13,O88=$Z$14,O88=$Z$15,O88=$Z$16,O88=$Z$17,O88=$Z$18,O88=$Z$19,O88=$Z$20,O88=$Z$21,O88=$Z$22,O88=$Z$23,O88=$Z$24,O88=$Z$25,O88=$Z$26,O88=$Z$27,O88=$Z$28,O88=$Z$29,O88=$Z$41,O88=$Z$42,O88=$Z$43,O88=$Z$44,O88=$Z$45,O88=$Z$46,O88=$Z$47,O88=$Z$48,O88=$Z$49,O88=$Z$50,O88=$Z$51,O88=$Z$52,O88=$Z$53,O88=$Z$54,O88=$Z$55,O88=$Z$56,O88=$Z$57,O88=$Z$58,O88=$Z$59,O88=$Z$70,O88=$Z$71,O88=$Z$72,O88=$Z$73,O88=$Z$74,O88=$Z$75,O88=$Z$76,O88=$Z$77,O88=$Z$78,O88=$Z$79,O88=$Z$80,O88=$Z$81,O88=$Z$82,O88=$Z$83,O88=$Z$84,O88=$Z$85,O88=$Z$86,O88=$Z$87,O88=$Z$88)),"Fehler",0)</f>
        <v>0</v>
      </c>
      <c r="W88" s="11">
        <v>0.70833333333333337</v>
      </c>
      <c r="X88" s="12">
        <v>0.72916666666666663</v>
      </c>
      <c r="Y88" s="16"/>
      <c r="Z88" s="15"/>
      <c r="AA88" s="15"/>
      <c r="AB88" s="15"/>
      <c r="AC88" s="15"/>
      <c r="AD88" s="15"/>
      <c r="AE88" s="16"/>
      <c r="AF88" s="16"/>
      <c r="AG88">
        <v>0</v>
      </c>
    </row>
    <row r="89" spans="1:3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BreakPreview" zoomScaleSheetLayoutView="100" workbookViewId="0"/>
  </sheetViews>
  <sheetFormatPr baseColWidth="10" defaultRowHeight="12.75" x14ac:dyDescent="0.2"/>
  <cols>
    <col min="4" max="4" width="14.5703125" customWidth="1"/>
    <col min="8" max="8" width="12" customWidth="1"/>
    <col min="19" max="19" width="13.28515625" customWidth="1"/>
    <col min="30" max="30" width="13.140625" customWidth="1"/>
  </cols>
  <sheetData>
    <row r="1" spans="1:34" ht="20.25" x14ac:dyDescent="0.3">
      <c r="A1" s="1" t="s">
        <v>14</v>
      </c>
      <c r="B1" s="1"/>
      <c r="C1" s="2"/>
      <c r="D1" s="22">
        <v>2020</v>
      </c>
      <c r="E1" s="3" t="s">
        <v>21</v>
      </c>
      <c r="F1" s="24"/>
      <c r="I1" s="3" t="s">
        <v>10</v>
      </c>
      <c r="L1" s="1" t="s">
        <v>15</v>
      </c>
      <c r="M1" s="1"/>
      <c r="N1" s="2"/>
      <c r="O1" s="22">
        <v>2020</v>
      </c>
      <c r="P1" s="3" t="s">
        <v>21</v>
      </c>
      <c r="Q1" s="24"/>
      <c r="T1" s="3" t="s">
        <v>10</v>
      </c>
      <c r="W1" s="1" t="s">
        <v>15</v>
      </c>
      <c r="X1" s="1"/>
      <c r="Y1" s="2"/>
      <c r="Z1" s="22">
        <v>2020</v>
      </c>
      <c r="AA1" s="3" t="s">
        <v>21</v>
      </c>
      <c r="AB1" s="24"/>
      <c r="AE1" s="3" t="s">
        <v>10</v>
      </c>
      <c r="AG1" s="13"/>
      <c r="AH1" s="13"/>
    </row>
    <row r="2" spans="1:34" x14ac:dyDescent="0.2">
      <c r="A2" s="21" t="s">
        <v>120</v>
      </c>
      <c r="C2" s="4"/>
      <c r="E2" s="4"/>
      <c r="F2" s="4"/>
      <c r="H2" s="4"/>
      <c r="L2" s="21" t="s">
        <v>120</v>
      </c>
      <c r="N2" s="4"/>
      <c r="P2" s="4"/>
      <c r="Q2" s="4"/>
      <c r="S2" s="4"/>
      <c r="Y2" s="4"/>
      <c r="AA2" s="4"/>
      <c r="AB2" s="4"/>
      <c r="AD2" s="4"/>
      <c r="AG2" s="13"/>
      <c r="AH2" s="13"/>
    </row>
    <row r="3" spans="1:34" ht="18" x14ac:dyDescent="0.25">
      <c r="A3" s="20" t="s">
        <v>13</v>
      </c>
      <c r="B3" s="1"/>
      <c r="C3" s="2"/>
      <c r="D3" s="1"/>
      <c r="E3" s="4"/>
      <c r="F3" s="4"/>
      <c r="H3" s="5" t="s">
        <v>16</v>
      </c>
      <c r="J3" s="23">
        <v>210</v>
      </c>
      <c r="L3" s="20" t="s">
        <v>13</v>
      </c>
      <c r="M3" s="1"/>
      <c r="N3" s="2"/>
      <c r="O3" s="1"/>
      <c r="P3" s="4"/>
      <c r="Q3" s="4"/>
      <c r="S3" s="5" t="s">
        <v>16</v>
      </c>
      <c r="U3" s="23">
        <v>209</v>
      </c>
      <c r="W3" s="20" t="s">
        <v>13</v>
      </c>
      <c r="X3" s="1"/>
      <c r="Y3" s="2"/>
      <c r="Z3" s="1"/>
      <c r="AA3" s="4"/>
      <c r="AB3" s="4"/>
      <c r="AD3" s="5" t="s">
        <v>16</v>
      </c>
      <c r="AF3" s="23"/>
      <c r="AG3" s="13"/>
      <c r="AH3" s="13"/>
    </row>
    <row r="4" spans="1:34" ht="15.75" x14ac:dyDescent="0.25">
      <c r="A4" s="20" t="s">
        <v>17</v>
      </c>
      <c r="C4" s="4"/>
      <c r="E4" s="4"/>
      <c r="F4" s="4"/>
      <c r="H4" s="5" t="s">
        <v>18</v>
      </c>
      <c r="J4" s="23">
        <v>202</v>
      </c>
      <c r="L4" s="20" t="s">
        <v>17</v>
      </c>
      <c r="N4" s="4"/>
      <c r="P4" s="4"/>
      <c r="Q4" s="4"/>
      <c r="S4" s="5" t="s">
        <v>18</v>
      </c>
      <c r="U4" s="23">
        <v>203</v>
      </c>
      <c r="W4" s="20" t="s">
        <v>17</v>
      </c>
      <c r="Y4" s="4"/>
      <c r="AA4" s="4"/>
      <c r="AB4" s="4"/>
      <c r="AD4" s="5" t="s">
        <v>18</v>
      </c>
      <c r="AF4" s="23">
        <v>202</v>
      </c>
      <c r="AG4" s="13"/>
      <c r="AH4" s="13"/>
    </row>
    <row r="5" spans="1:34" ht="15" x14ac:dyDescent="0.25">
      <c r="A5" s="39" t="s">
        <v>187</v>
      </c>
      <c r="C5" s="4"/>
      <c r="E5" s="4"/>
      <c r="F5" s="4"/>
      <c r="H5" s="4"/>
      <c r="I5" s="19"/>
      <c r="L5" s="39" t="s">
        <v>187</v>
      </c>
      <c r="N5" s="4"/>
      <c r="P5" s="4"/>
      <c r="Q5" s="4"/>
      <c r="S5" s="4"/>
      <c r="T5" s="19"/>
      <c r="W5" s="20"/>
      <c r="Y5" s="4"/>
      <c r="AA5" s="4"/>
      <c r="AB5" s="4"/>
      <c r="AD5" s="4"/>
      <c r="AE5" s="19"/>
      <c r="AG5" s="13"/>
      <c r="AH5" s="13"/>
    </row>
    <row r="6" spans="1:34" x14ac:dyDescent="0.2">
      <c r="A6" s="6" t="s">
        <v>0</v>
      </c>
      <c r="B6" s="6" t="s">
        <v>8</v>
      </c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6" t="s">
        <v>5</v>
      </c>
      <c r="I6" s="7" t="s">
        <v>4</v>
      </c>
      <c r="J6" s="6" t="s">
        <v>9</v>
      </c>
      <c r="L6" s="6" t="s">
        <v>0</v>
      </c>
      <c r="M6" s="6" t="s">
        <v>8</v>
      </c>
      <c r="N6" s="6" t="s">
        <v>0</v>
      </c>
      <c r="O6" s="6" t="s">
        <v>1</v>
      </c>
      <c r="P6" s="6" t="s">
        <v>2</v>
      </c>
      <c r="Q6" s="6" t="s">
        <v>3</v>
      </c>
      <c r="R6" s="7" t="s">
        <v>4</v>
      </c>
      <c r="S6" s="6" t="s">
        <v>5</v>
      </c>
      <c r="T6" s="7" t="s">
        <v>4</v>
      </c>
      <c r="U6" s="6" t="s">
        <v>9</v>
      </c>
      <c r="W6" s="6" t="s">
        <v>0</v>
      </c>
      <c r="X6" s="6" t="s">
        <v>8</v>
      </c>
      <c r="Y6" s="6" t="s">
        <v>0</v>
      </c>
      <c r="Z6" s="6" t="s">
        <v>1</v>
      </c>
      <c r="AA6" s="6" t="s">
        <v>2</v>
      </c>
      <c r="AB6" s="6" t="s">
        <v>3</v>
      </c>
      <c r="AC6" s="7" t="s">
        <v>4</v>
      </c>
      <c r="AD6" s="6" t="s">
        <v>5</v>
      </c>
      <c r="AE6" s="7" t="s">
        <v>4</v>
      </c>
      <c r="AF6" s="6" t="s">
        <v>9</v>
      </c>
      <c r="AG6" s="14"/>
      <c r="AH6" s="13"/>
    </row>
    <row r="7" spans="1:34" ht="18" x14ac:dyDescent="0.25">
      <c r="A7" s="8"/>
      <c r="B7" s="8"/>
      <c r="C7" s="8"/>
      <c r="D7" s="9"/>
      <c r="E7" s="10"/>
      <c r="F7" s="10"/>
      <c r="G7" s="9"/>
      <c r="H7" s="10"/>
      <c r="I7" s="9"/>
      <c r="J7" s="9"/>
      <c r="L7" s="8"/>
      <c r="M7" s="8"/>
      <c r="N7" s="8"/>
      <c r="O7" s="9"/>
      <c r="P7" s="10"/>
      <c r="Q7" s="10"/>
      <c r="R7" s="9"/>
      <c r="S7" s="10"/>
      <c r="T7" s="9"/>
      <c r="U7" s="9"/>
      <c r="W7" s="8"/>
      <c r="X7" s="8"/>
      <c r="Y7" s="8"/>
      <c r="Z7" s="9"/>
      <c r="AA7" s="10"/>
      <c r="AB7" s="10"/>
      <c r="AC7" s="9"/>
      <c r="AD7" s="10"/>
      <c r="AE7" s="9"/>
      <c r="AF7" s="9"/>
      <c r="AG7" s="13"/>
      <c r="AH7" s="13"/>
    </row>
    <row r="8" spans="1:34" x14ac:dyDescent="0.2">
      <c r="A8" s="6"/>
      <c r="B8" s="6"/>
      <c r="C8" s="6"/>
      <c r="D8" s="9"/>
      <c r="E8" s="10"/>
      <c r="F8" s="10"/>
      <c r="G8" s="9"/>
      <c r="H8" s="10"/>
      <c r="I8" s="9"/>
      <c r="J8" s="9"/>
      <c r="L8" s="6"/>
      <c r="M8" s="6"/>
      <c r="N8" s="6"/>
      <c r="O8" s="9"/>
      <c r="P8" s="10"/>
      <c r="Q8" s="10"/>
      <c r="R8" s="9"/>
      <c r="S8" s="10"/>
      <c r="T8" s="9"/>
      <c r="U8" s="9"/>
      <c r="W8" s="6"/>
      <c r="X8" s="6"/>
      <c r="Y8" s="6"/>
      <c r="Z8" s="9"/>
      <c r="AA8" s="10"/>
      <c r="AB8" s="10"/>
      <c r="AC8" s="9"/>
      <c r="AD8" s="10"/>
      <c r="AE8" s="9"/>
      <c r="AF8" s="9"/>
      <c r="AG8" s="13"/>
      <c r="AH8" s="13"/>
    </row>
    <row r="9" spans="1:34" x14ac:dyDescent="0.2">
      <c r="A9" s="6" t="s">
        <v>6</v>
      </c>
      <c r="B9" s="6" t="s">
        <v>7</v>
      </c>
      <c r="C9" s="6"/>
      <c r="D9" s="9"/>
      <c r="E9" s="10"/>
      <c r="F9" s="10"/>
      <c r="G9" s="9"/>
      <c r="H9" s="10"/>
      <c r="I9" s="9"/>
      <c r="J9" s="9"/>
      <c r="L9" s="6" t="s">
        <v>6</v>
      </c>
      <c r="M9" s="6" t="s">
        <v>7</v>
      </c>
      <c r="N9" s="6"/>
      <c r="O9" s="9"/>
      <c r="P9" s="10"/>
      <c r="Q9" s="10"/>
      <c r="R9" s="9"/>
      <c r="S9" s="10"/>
      <c r="T9" s="9"/>
      <c r="U9" s="9"/>
      <c r="W9" s="6" t="s">
        <v>6</v>
      </c>
      <c r="X9" s="6" t="s">
        <v>7</v>
      </c>
      <c r="Y9" s="6"/>
      <c r="Z9" s="9"/>
      <c r="AA9" s="10"/>
      <c r="AB9" s="10"/>
      <c r="AC9" s="9"/>
      <c r="AD9" s="10"/>
      <c r="AE9" s="9"/>
      <c r="AF9" s="9"/>
      <c r="AG9" s="13"/>
      <c r="AH9" s="13"/>
    </row>
    <row r="10" spans="1:34" x14ac:dyDescent="0.2">
      <c r="A10" s="9"/>
      <c r="B10" s="9"/>
      <c r="C10" s="10"/>
      <c r="D10" s="9"/>
      <c r="E10" s="10"/>
      <c r="F10" s="10"/>
      <c r="G10" s="9"/>
      <c r="H10" s="10"/>
      <c r="I10" s="9"/>
      <c r="J10" s="9"/>
      <c r="L10" s="9"/>
      <c r="M10" s="9"/>
      <c r="N10" s="10"/>
      <c r="O10" s="9"/>
      <c r="P10" s="10"/>
      <c r="Q10" s="10"/>
      <c r="R10" s="9"/>
      <c r="S10" s="10"/>
      <c r="T10" s="9"/>
      <c r="U10" s="9"/>
      <c r="W10" s="9"/>
      <c r="X10" s="9"/>
      <c r="Y10" s="10"/>
      <c r="Z10" s="9"/>
      <c r="AA10" s="10"/>
      <c r="AB10" s="10"/>
      <c r="AC10" s="9"/>
      <c r="AD10" s="10"/>
      <c r="AE10" s="9"/>
      <c r="AF10" s="9"/>
      <c r="AG10" s="13"/>
      <c r="AH10" s="13"/>
    </row>
    <row r="11" spans="1:34" ht="15.75" x14ac:dyDescent="0.25">
      <c r="A11" s="11">
        <v>0.33333333333333331</v>
      </c>
      <c r="B11" s="12">
        <v>0.35416666666666669</v>
      </c>
      <c r="C11" s="6"/>
      <c r="D11" s="15" t="s">
        <v>112</v>
      </c>
      <c r="E11" s="16" t="s">
        <v>39</v>
      </c>
      <c r="F11" s="16" t="s">
        <v>89</v>
      </c>
      <c r="G11" s="15"/>
      <c r="H11" s="16" t="s">
        <v>32</v>
      </c>
      <c r="I11" s="16"/>
      <c r="J11" s="16" t="s">
        <v>180</v>
      </c>
      <c r="K11">
        <f>IF(AND(D11&lt;&gt;"",OR(D11=D12,D11=D13,D11=D14,D11=D15,D11=D16,D11=D17,D11=D18,D11=D19,D11=D20,D11=D21,D11=D22,D11=D23,D11=D24,D11=D25,D11=D26,D11=D27,D11=D28,D11=D29,D11=D41,D11=D42,D11=D43,D11=D44,D11=D45,D11=D46,D11=D47,D11=D48,D11=D49,D11=D50,D11=D51,D11=D52,D11=D53,D11=D54,D11=D55,D11=D56,D11=D57,D11=D58,D11=D59,D11=D70,D11=D71,D11=D72,D11=D73,D11=D74,D11=D75,D11=D76,D11=D77,D11=D78,D11=D79,D11=D80,D11=D81,D11=D82,D11=D83,D11=D84,D11=D85,D11=D86,D11=D87,D11=D88,D11=O11,D11=O12,D11=O13,D11=O14,D11=O15,D11=O16,D11=O17,D11=O18,D11=O19,D11=O20,D11=O21,D11=O22,D11=O23,D11=O24,D11=O25,D11=O26,D11=O27,D11=O28,D11=O29,D11=O41,D11=O42,D11=O43,D11=O44,D11=O45,D11=O46,D11=O47,D11=O48,D11=O49,D11=O50,D11=O51,D11=O52,D11=O53,D11=O54,D11=O55,D11=O56,D11=O57,D11=O58,D11=O59,D11=O70,D11=O71,D11=O72,D11=O73,D11=O74,D11=O75,D11=O76,D11=O77,D11=O78,D11=O79,D11=O80,D11=O81,D11=O82,D11=O83,D11=O84,D11=O85,D11=O86,D11=O87,D11=O88,D11=Z11,D11=Z12,D11=Z13,D11=Z14,D11=Z15,D11=Z16,D11=Z17,D11=Z18,D11=Z19,D11=Z20,D11=Z21,D11=Z22,D11=Z23,D11=Z24,D11=Z25,D11=Z26,D11=Z27,D11=Z28,D11=Z29,D11=Z41,D11=Z42,D11=Z43,D11=Z44,D11=Z45,D11=Z46,D11=Z47,D11=Z48,D11=Z49,D11=Z50,D11=Z51,D11=Z52,D11=Z53,D11=Z54,D11=Z55,D11=Z56,D11=Z57,D11=Z58,D11=Z59,D11=Z70,D11=Z71,D11=Z72,D11=Z73,D11=Z74,D11=Z75,D11=Z76,D11=Z77,D11=Z78,D11=Z79,D11=Z80,D11=Z81,D11=Z82,D11=Z83,D11=Z84,D11=Z85,D11=Z86,D11=Z87,D11=Z88)),"Fehler",0)</f>
        <v>0</v>
      </c>
      <c r="L11" s="11">
        <v>0.33333333333333331</v>
      </c>
      <c r="M11" s="12">
        <v>0.35416666666666669</v>
      </c>
      <c r="N11" s="6"/>
      <c r="O11" s="15" t="s">
        <v>132</v>
      </c>
      <c r="P11" s="16" t="s">
        <v>39</v>
      </c>
      <c r="Q11" s="16" t="s">
        <v>24</v>
      </c>
      <c r="R11" s="15"/>
      <c r="S11" s="16" t="s">
        <v>49</v>
      </c>
      <c r="T11" s="16"/>
      <c r="U11" s="16" t="s">
        <v>25</v>
      </c>
      <c r="V11">
        <f>IF(AND(O11&lt;&gt;"",OR(O11=$O$12,O11=$O$13,O11=$O$14,O11=$O$15,O11=$O$16,O11=$O$17,O11=$O$18,O11=$O$19,O11=$O$20,O11=$O$21,O11=$O$22,O11=$O$23,O11=$O$24,O11=$O$25,O11=$O$26,O11=$O$27,O11=$O$28,O11=$O$29,O11=$O$41,O11=$O$42,O11=$O$43,O11=$O$44,O11=$O$45,O11=$O$46,O11=$O$47,O11=$O$48,O11=$O$49,O11=$O$50,O11=$O$51,O11=$O$52,O11=$O$53,O11=$O$54,O11=$O$55,O11=$O$56,O11=$O$57,O11=$O$58,O11=$O$59,O11=$O$70,O11=$O$71,O11=$O$72,O11=$O$73,O11=$O$74,O11=$O$75,O11=$O$76,O11=$O$77,O11=$O$78,O11=$O$79,O11=$O$80,O11=$O$81,O11=$O$82,O11=$O$83,O11=$O$84,O11=$O$85,O11=$O$86,O11=$O$87,O11=$O$88,O11=$Z$11,O11=$Z$12,O11=$Z$13,O11=$Z$14,O11=$Z$15,O11=$Z$16,O11=$Z$17,O11=$Z$18,O11=$Z$19,O11=$Z$20,O11=$Z$21,O11=$Z$22,O11=$Z$23,O11=$Z$24,O11=$Z$25,O11=$Z$26,O11=$Z$27,O11=$Z$28,O11=$Z$29,O11=$Z$41,O11=$Z$42,O11=$Z$43,O11=$Z$44,O11=$Z$45,O11=$Z$46,O11=$Z$47,O11=$Z$48,O11=$Z$49,O11=$Z$50,O11=$Z$51,O11=$Z$52,O11=$Z$53,O11=$Z$54,O11=$Z$55,O11=$Z$56,O11=$Z$57,O11=$Z$58,O11=$Z$59,O11=$Z$70,O11=$Z$71,O11=$Z$72,O11=$Z$73,O11=$Z$74,O11=$Z$75,O11=$Z$76,O11=$Z$77,O11=$Z$78,O11=$Z$79,O11=$Z$80,O11=$Z$81,O11=$Z$82,O11=$Z$83,O11=$Z$84,O11=$Z$85,O11=$Z$86,O11=$Z$87,O11=$Z$88)),"Fehler",0)</f>
        <v>0</v>
      </c>
      <c r="W11" s="11">
        <v>0.33333333333333331</v>
      </c>
      <c r="X11" s="12">
        <v>0.35416666666666669</v>
      </c>
      <c r="Y11" s="6"/>
      <c r="Z11" s="15"/>
      <c r="AA11" s="16"/>
      <c r="AB11" s="16"/>
      <c r="AC11" s="15"/>
      <c r="AD11" s="16"/>
      <c r="AE11" s="16"/>
      <c r="AF11" s="16"/>
      <c r="AG11">
        <f>IF(AND(Z11&lt;&gt;"",OR(Z11=$Z$12,Z11=$Z$13,Z11=$Z$14,Z11=$Z$15,Z11=$Z$16,Z11=$Z$17,Z11=$Z$18,Z11=$Z$19,Z11=$Z$20,Z11=$Z$21,Z11=$Z$22,Z11=$Z$23,Z11=$Z$24,Z11=$Z$25,Z11=$Z$26,Z11=$Z$27,Z11=$Z$28,Z11=$Z$29,Z11=$Z$41,Z11=$Z$42,Z11=$Z$43,Z11=$Z$44,Z11=$Z$45,Z11=$Z$46,Z11=$Z$47,Z11=$Z$48,Z11=$Z$49,Z11=$Z$50,Z11=$Z$51,Z11=$Z$52,Z11=$Z$53,Z11=$Z$54,Z11=$Z$55,Z11=$Z$56,Z11=$Z$57,Z11=$Z$58,Z11=$Z$59,Z11=$Z$70,Z11=$Z$71,Z11=$Z$72,Z11=$Z$73,Z11=$Z$74,Z11=$Z$75,Z11=$Z$76,Z11=$Z$77,Z11=$Z$78,Z11=$Z$79,Z11=$Z$80,Z11=$Z$81,Z11=$Z$82,Z11=$Z$83,Z11=$Z$84,Z11=$Z$85,Z11=$Z$86,Z11=$Z$87,Z11=$Z$88)),"Fehler",0)</f>
        <v>0</v>
      </c>
      <c r="AH11" s="13"/>
    </row>
    <row r="12" spans="1:34" ht="15.75" x14ac:dyDescent="0.25">
      <c r="A12" s="11">
        <v>0.35416666666666669</v>
      </c>
      <c r="B12" s="12">
        <v>0.375</v>
      </c>
      <c r="C12" s="6"/>
      <c r="D12" s="15" t="s">
        <v>53</v>
      </c>
      <c r="E12" s="16" t="s">
        <v>39</v>
      </c>
      <c r="F12" s="16" t="s">
        <v>89</v>
      </c>
      <c r="G12" s="15"/>
      <c r="H12" s="16" t="s">
        <v>32</v>
      </c>
      <c r="I12" s="16"/>
      <c r="J12" s="16" t="s">
        <v>180</v>
      </c>
      <c r="K12">
        <f>IF(AND(D12&lt;&gt;"",OR(D12=D13,D12=D14,D12=D15,D12=D16,D12=D17,D12=D18,D12=D19,D12=D20,D12=D21,D12=D22,D12=D23,D12=D24,D12=D25,D12=D26,D12=D27,D12=D28,D12=D29,D12=D41,D12=D42,D12=D43,D12=D44,D12=D45,D12=D46,D12=D47,D12=D48,D12=D49,D12=D50,D12=D51,D12=D52,D12=D53,D12=D54,D12=D55,D12=D56,D12=D57,D12=D58,D12=D59,D12=D70,D12=D71,D12=D72,D12=D73,D12=D74,D12=D75,D12=D76,D12=D77,D12=D78,D12=D79,D12=D80,D12=D81,D12=D82,D12=D83,D12=D84,D12=D85,D12=D86,D12=D87,D12=D88,D12=O11,D12=O12,D12=O13,D12=O14,D12=O15,D12=O16,D12=O17,D12=O18,D12=O19,D12=O20,D12=O21,D12=O22,D12=O23,D12=O24,D12=O25,D12=O26,D12=O27,D12=O28,D12=O29,D12=O41,D12=O42,D12=O43,D12=O44,D12=O45,D12=O46,D12=O47,D12=O48,D12=O49,D12=O50,D12=O51,D12=O52,D12=O53,D12=O54,D12=O55,D12=O56,D12=O57,D12=O58,D12=O59,D12=O70,D12=O71,D12=O72,D12=O73,D12=O74,D12=O75,D12=O76,D12=O77,D12=O78,D12=O79,D12=O80,D12=O81,D12=O82,D12=O83,D12=O84,D12=O85,D12=O86,D12=O87,D12=O88,D12=Z11,D12=Z12,D12=Z13,D12=Z14,D12=Z15,D12=Z16,D12=Z17,D12=Z18,D12=Z19,D12=Z20,D12=Z21,D12=Z22,D12=Z23,D12=Z24,D12=Z25,D12=Z26,D12=Z27,D12=Z28,D12=Z29,D12=Z41,D12=Z42,D12=Z43,D12=Z44,D12=Z45,D12=Z46,D12=Z47,D12=Z48,D12=Z49,D12=Z50,D12=Z51,D12=Z52,D12=Z53,D12=Z54,D12=Z55,D12=Z56,D12=Z57,D12=Z58,D12=Z59,D12=Z70,D12=Z71,D12=Z72,D12=Z73,D12=Z74,D12=Z75,D12=Z76,D12=Z77,D12=Z78,D12=Z79,D12=Z80,D12=Z81,D12=Z82,D12=Z83,D12=Z84,D12=Z85,D12=Z86,D12=Z87,D12=Z88)),"Fehler",0)</f>
        <v>0</v>
      </c>
      <c r="L12" s="11">
        <v>0.35416666666666669</v>
      </c>
      <c r="M12" s="12">
        <v>0.375</v>
      </c>
      <c r="N12" s="6"/>
      <c r="O12" s="15" t="s">
        <v>107</v>
      </c>
      <c r="P12" s="16" t="s">
        <v>39</v>
      </c>
      <c r="Q12" s="16" t="s">
        <v>24</v>
      </c>
      <c r="R12" s="15"/>
      <c r="S12" s="16" t="s">
        <v>49</v>
      </c>
      <c r="T12" s="16"/>
      <c r="U12" s="16" t="s">
        <v>25</v>
      </c>
      <c r="V12">
        <f>IF(AND(O12&lt;&gt;"",OR(O12=$O$13,O12=$O$14,O12=$O$15,O12=$O$16,O12=$O$17,O12=$O$18,O12=$O$19,O12=$O$20,O12=$O$21,O12=$O$22,O12=$O$23,O12=$O$24,O12=$O$25,O12=$O$26,O12=$O$27,O12=$O$28,O12=$O$29,O12=$O$41,O12=$O$42,O12=$O$43,O12=$O$44,O12=$O$45,O12=$O$46,O12=$O$47,O12=$O$48,O12=$O$49,O12=$O$50,O12=$O$51,O12=$O$52,O12=$O$53,O12=$O$54,O12=$O$55,O12=$O$56,O12=$O$57,O12=$O$58,O12=$O$59,O12=$O$70,O12=$O$71,O12=$O$72,O12=$O$73,O12=$O$74,O12=$O$75,O12=$O$76,O12=$O$77,O12=$O$78,O12=$O$79,O12=$O$80,O12=$O$81,O12=$O$82,O12=$O$83,O12=$O$84,O12=$O$85,O12=$O$86,O12=$O$87,O12=$O$88,O12=$Z$11,O12=$Z$12,O12=$Z$13,O12=$Z$14,O12=$Z$15,O12=$Z$16,O12=$Z$17,O12=$Z$18,O12=$Z$19,O12=$Z$20,O12=$Z$21,O12=$Z$22,O12=$Z$23,O12=$Z$24,O12=$Z$25,O12=$Z$26,O12=$Z$27,O12=$Z$28,O12=$Z$29,O12=$Z$41,O12=$Z$42,O12=$Z$43,O12=$Z$44,O12=$Z$45,O12=$Z$46,O12=$Z$47,O12=$Z$48,O12=$Z$49,O12=$Z$50,O12=$Z$51,O12=$Z$52,O12=$Z$53,O12=$Z$54,O12=$Z$55,O12=$Z$56,O12=$Z$57,O12=$Z$58,O12=$Z$59,O12=$Z$70,O12=$Z$71,O12=$Z$72,O12=$Z$73,O12=$Z$74,O12=$Z$75,O12=$Z$76,O12=$Z$77,O12=$Z$78,O12=$Z$79,O12=$Z$80,O12=$Z$81,O12=$Z$82,O12=$Z$83,O12=$Z$84,O12=$Z$85,O12=$Z$86,O12=$Z$87,O12=$Z$88)),"Fehler",0)</f>
        <v>0</v>
      </c>
      <c r="W12" s="11">
        <v>0.35416666666666669</v>
      </c>
      <c r="X12" s="12">
        <v>0.375</v>
      </c>
      <c r="Y12" s="6"/>
      <c r="Z12" s="15"/>
      <c r="AA12" s="16"/>
      <c r="AB12" s="16"/>
      <c r="AC12" s="15"/>
      <c r="AD12" s="16"/>
      <c r="AE12" s="16"/>
      <c r="AF12" s="16"/>
      <c r="AG12">
        <f>IF(AND(Z12&lt;&gt;"",OR(Z12=$Z$13,Z12=$Z$14,Z12=$Z$15,Z12=$Z$16,Z12=$Z$17,Z12=$Z$18,Z12=$Z$19,Z12=$Z$20,Z12=$Z$21,Z12=$Z$22,Z12=$Z$23,Z12=$Z$24,Z12=$Z$25,Z12=$Z$26,Z12=$Z$27,Z12=$Z$28,Z12=$Z$29,Z12=$Z$41,Z12=$Z$42,Z12=$Z$43,Z12=$Z$44,Z12=$Z$45,Z12=$Z$46,Z12=$Z$47,Z12=$Z$48,Z12=$Z$49,Z12=$Z$50,Z12=$Z$51,Z12=$Z$52,Z12=$Z$53,Z12=$Z$54,Z12=$Z$55,Z12=$Z$56,Z12=$Z$57,Z12=$Z$58,Z12=$Z$59,Z12=$Z$70,Z12=$Z$71,Z12=$Z$72,Z12=$Z$73,Z12=$Z$74,Z12=$Z$75,Z12=$Z$76,Z12=$Z$77,Z12=$Z$78,Z12=$Z$79,Z12=$Z$80,Z12=$Z$81,Z12=$Z$82,Z12=$Z$83,Z12=$Z$84,Z12=$Z$85,Z12=$Z$86,Z12=$Z$87,Z12=$Z$88)),"Fehler",0)</f>
        <v>0</v>
      </c>
      <c r="AH12" s="13"/>
    </row>
    <row r="13" spans="1:34" ht="15.75" x14ac:dyDescent="0.25">
      <c r="A13" s="11">
        <v>0.375</v>
      </c>
      <c r="B13" s="12">
        <v>0.39583333333333331</v>
      </c>
      <c r="C13" s="6"/>
      <c r="D13" s="15" t="s">
        <v>121</v>
      </c>
      <c r="E13" s="16" t="s">
        <v>39</v>
      </c>
      <c r="F13" s="16" t="s">
        <v>89</v>
      </c>
      <c r="G13" s="15"/>
      <c r="H13" s="16" t="s">
        <v>32</v>
      </c>
      <c r="I13" s="16"/>
      <c r="J13" s="16" t="s">
        <v>180</v>
      </c>
      <c r="K13">
        <f>IF(AND(D13&lt;&gt;"",OR(D13=D14,D13=D15,D13=D16,D13=D17,D13=D18,D13=D19,D13=D20,D13=D21,D13=D22,D13=D23,D13=D24,D13=D25,D13=D26,D13=D27,D13=D28,D13=D29,D13=D41,D13=D42,D13=D43,D13=D44,D13=D45,D13=D46,D13=D47,D13=D48,D13=D49,D13=D50,D13=D51,D13=D52,D13=D53,D13=D54,D13=D55,D13=D56,D13=D57,D13=D58,D13=D59,D13=D70,D13=D71,D13=D72,D13=D73,D13=D74,D13=D75,D13=D76,D13=D77,D13=D78,D13=D79,D13=D80,D13=D81,D13=D82,D13=D83,D13=D84,D13=D85,D13=D86,D13=D87,D13=D88,D13=O11,D13=O12,D13=O13,D13=O14,D13=O15,D13=O16,D13=O17,D13=O18,D13=O19,D13=O20,D13=O21,D13=O22,D13=O23,D13=O24,D13=O25,D13=O26,D13=O27,D13=O28,D13=O29,D13=O41,D13=O42,D13=O43,D13=O44,D13=O45,D13=O46,D13=O47,D13=O48,D13=O49,D13=O50,D13=O51,D13=O52,D13=O53,D13=O54,D13=O55,D13=O56,D13=O57,D13=O58,D13=O59,D13=O70,D13=O71,D13=O72,D13=O73,D13=O74,D13=O75,D13=O76,D13=O77,D13=O78,D13=O79,D13=O80,D13=O81,D13=O82,D13=O83,D13=O84,D13=O85,D13=O86,D13=O87,D13=O88,D13=Z11,D13=Z12,D13=Z13,D13=Z14,D13=Z15,D13=Z16,D13=Z17,D13=Z18,D13=Z19,D13=Z20,D13=Z21,D13=Z22,D13=Z23,D13=Z24,D13=Z25,D13=Z26,D13=Z27,D13=Z28,D13=Z29,D13=Z41,D13=Z42,D13=Z43,D13=Z44,D13=Z45,D13=Z46,D13=Z47,D13=Z48,D13=Z49,D13=Z50,D13=Z51,D13=Z52,D13=Z53,D13=Z54,D13=Z55,D13=Z56,D13=Z57,D13=Z58,D13=Z59,D13=Z70,D13=Z71,D13=Z72,D13=Z73,D13=Z74,D13=Z75,D13=Z76,D13=Z77,D13=Z78,D13=Z79,D13=Z80,D13=Z81,D13=Z82,D13=Z83,D13=Z84,D13=Z85,D13=Z86,D13=Z87,D13=Z88)),"Fehler",0)</f>
        <v>0</v>
      </c>
      <c r="L13" s="11">
        <v>0.375</v>
      </c>
      <c r="M13" s="12">
        <v>0.39583333333333331</v>
      </c>
      <c r="N13" s="6"/>
      <c r="O13" s="15" t="s">
        <v>133</v>
      </c>
      <c r="P13" s="16" t="s">
        <v>39</v>
      </c>
      <c r="Q13" s="16" t="s">
        <v>24</v>
      </c>
      <c r="R13" s="15"/>
      <c r="S13" s="16" t="s">
        <v>49</v>
      </c>
      <c r="T13" s="16"/>
      <c r="U13" s="16" t="s">
        <v>25</v>
      </c>
      <c r="V13">
        <f>IF(AND(O13&lt;&gt;"",OR(O13=$O$14,O13=$O$15,O13=$O$16,O13=$O$17,O13=$O$18,O13=$O$19,O13=$O$20,O13=$O$21,O13=$O$22,O13=$O$23,O13=$O$24,O13=$O$25,O13=$O$26,O13=$O$27,O13=$O$28,O13=$O$29,O13=$O$41,O13=$O$42,O13=$O$43,O13=$O$44,O13=$O$45,O13=$O$46,O13=$O$47,O13=$O$48,O13=$O$49,O13=$O$50,O13=$O$51,O13=$O$52,O13=$O$53,O13=$O$54,O13=$O$55,O13=$O$56,O13=$O$57,O13=$O$58,O13=$O$59,O13=$O$70,O13=$O$71,O13=$O$72,O13=$O$73,O13=$O$74,O13=$O$75,O13=$O$76,O13=$O$77,O13=$O$78,O13=$O$79,O13=$O$80,O13=$O$81,O13=$O$82,O13=$O$83,O13=$O$84,O13=$O$85,O13=$O$86,O13=$O$87,O13=$O$88,O13=$Z$11,O13=$Z$12,O13=$Z$13,O13=$Z$14,O13=$Z$15,O13=$Z$16,O13=$Z$17,O13=$Z$18,O13=$Z$19,O13=$Z$20,O13=$Z$21,O13=$Z$22,O13=$Z$23,O13=$Z$24,O13=$Z$25,O13=$Z$26,O13=$Z$27,O13=$Z$28,O13=$Z$29,O13=$Z$41,O13=$Z$42,O13=$Z$43,O13=$Z$44,O13=$Z$45,O13=$Z$46,O13=$Z$47,O13=$Z$48,O13=$Z$49,O13=$Z$50,O13=$Z$51,O13=$Z$52,O13=$Z$53,O13=$Z$54,O13=$Z$55,O13=$Z$56,O13=$Z$57,O13=$Z$58,O13=$Z$59,O13=$Z$70,O13=$Z$71,O13=$Z$72,O13=$Z$73,O13=$Z$74,O13=$Z$75,O13=$Z$76,O13=$Z$77,O13=$Z$78,O13=$Z$79,O13=$Z$80,O13=$Z$81,O13=$Z$82,O13=$Z$83,O13=$Z$84,O13=$Z$85,O13=$Z$86,O13=$Z$87,O13=$Z$88)),"Fehler",0)</f>
        <v>0</v>
      </c>
      <c r="W13" s="11">
        <v>0.375</v>
      </c>
      <c r="X13" s="12">
        <v>0.39583333333333331</v>
      </c>
      <c r="Y13" s="6"/>
      <c r="Z13" s="15"/>
      <c r="AA13" s="16"/>
      <c r="AB13" s="16"/>
      <c r="AC13" s="15"/>
      <c r="AD13" s="16"/>
      <c r="AE13" s="16"/>
      <c r="AF13" s="16"/>
      <c r="AG13">
        <f>IF(AND(Z13&lt;&gt;"",OR(Z13=$Z$14,Z13=$Z$15,Z13=$Z$16,Z13=$Z$17,Z13=$Z$18,Z13=$Z$19,Z13=$Z$20,Z13=$Z$21,Z13=$Z$22,Z13=$Z$23,Z13=$Z$24,Z13=$Z$25,Z13=$Z$26,Z13=$Z$27,Z13=$Z$28,Z13=$Z$29,Z13=$Z$41,Z13=$Z$42,Z13=$Z$43,Z13=$Z$44,Z13=$Z$45,Z13=$Z$46,Z13=$Z$47,Z13=$Z$48,Z13=$Z$49,Z13=$Z$50,Z13=$Z$51,Z13=$Z$52,Z13=$Z$53,Z13=$Z$54,Z13=$Z$55,Z13=$Z$56,Z13=$Z$57,Z13=$Z$58,Z13=$Z$59,Z13=$Z$70,Z13=$Z$71,Z13=$Z$72,Z13=$Z$73,Z13=$Z$74,Z13=$Z$75,Z13=$Z$76,Z13=$Z$77,Z13=$Z$78,Z13=$Z$79,Z13=$Z$80,Z13=$Z$81,Z13=$Z$82,Z13=$Z$83,Z13=$Z$84,Z13=$Z$85,Z13=$Z$86,Z13=$Z$87,Z13=$Z$88)),"Fehler",0)</f>
        <v>0</v>
      </c>
      <c r="AH13" s="13"/>
    </row>
    <row r="14" spans="1:34" ht="15.75" x14ac:dyDescent="0.25">
      <c r="A14" s="11">
        <v>0.39583333333333331</v>
      </c>
      <c r="B14" s="12">
        <v>0.41666666666666669</v>
      </c>
      <c r="C14" s="6"/>
      <c r="D14" s="15" t="s">
        <v>122</v>
      </c>
      <c r="E14" s="16" t="s">
        <v>39</v>
      </c>
      <c r="F14" s="16" t="s">
        <v>89</v>
      </c>
      <c r="G14" s="15"/>
      <c r="H14" s="16" t="s">
        <v>32</v>
      </c>
      <c r="I14" s="16"/>
      <c r="J14" s="16" t="s">
        <v>180</v>
      </c>
      <c r="K14">
        <f>IF(AND(D14&lt;&gt;"",OR(D14=D15,D14=D16,D14=D17,D14=D18,D14=D19,D14=D20,D14=D21,D14=D22,D14=D23,D14=D24,D14=D25,D14=D26,D14=D27,D14=D28,D14=D29,D14=D41,D14=D42,D14=D43,D14=D44,D14=D45,D14=D46,D14=D47,D14=D48,D14=D49,D14=D50,D14=D51,D14=D52,D14=D53,D14=D54,D14=D55,D14=D56,D14=D57,D14=D58,D14=D59,D14=D70,D14=D71,D14=D72,D14=D73,D14=D74,D14=D75,D14=D76,D14=D77,D14=D78,D14=D79,D14=D80,D14=D81,D14=D82,D14=D83,D14=D84,D14=D85,D14=D86,D14=D87,D14=D88,D14=O11,D14=O12,D14=O13,D14=O14,D14=O15,D14=O16,D14=O17,D14=O18,D14=O19,D14=O20,D14=O21,D14=O22,D14=O23,D14=O24,D14=O25,D14=O26,D14=O27,D14=O28,D14=O29,D14=O41,D14=O42,D14=O43,D14=O44,D14=O45,D14=O46,D14=O47,D14=O48,D14=O49,D14=O50,D14=O51,D14=O52,D14=O53,D14=O54,D14=O55,D14=O56,D14=O57,D14=O58,D14=O59,D14=O70,D14=O71,D14=O72,D14=O73,D14=O74,D14=O75,D14=O76,D14=O77,D14=O78,D14=O79,D14=O80,D14=O81,D14=O82,D14=O83,D14=O84,D14=O85,D14=O86,D14=O87,D14=O88,D14=Z11,D14=Z12,D14=Z13,D14=Z14,D14=Z15,D14=Z16,D14=Z17,D14=Z18,D14=Z19,D14=Z20,D14=Z21,D14=Z22,D14=Z23,D14=Z24,D14=Z25,D14=Z26,D14=Z27,D14=Z28,D14=Z29,D14=Z41,D14=Z42,D14=Z43,D14=Z44,D14=Z45,D14=Z46,D14=Z47,D14=Z48,D14=Z49,D14=Z50,D14=Z51,D14=Z52,D14=Z53,D14=Z54,D14=Z55,D14=Z56,D14=Z57,D14=Z58,D14=Z59,D14=Z70,D14=Z71,D14=Z72,D14=Z73,D14=Z74,D14=Z75,D14=Z76,D14=Z77,D14=Z78,D14=Z79,D14=Z80,D14=Z81,D14=Z82,D14=Z83,D14=Z84,D14=Z85,D14=Z86,D14=Z87,D14=Z88)),"Fehler",0)</f>
        <v>0</v>
      </c>
      <c r="L14" s="11">
        <v>0.39583333333333331</v>
      </c>
      <c r="M14" s="12">
        <v>0.41666666666666669</v>
      </c>
      <c r="N14" s="6"/>
      <c r="O14" s="15"/>
      <c r="P14" s="16"/>
      <c r="Q14" s="16"/>
      <c r="R14" s="15"/>
      <c r="S14" s="16"/>
      <c r="T14" s="16"/>
      <c r="U14" s="16"/>
      <c r="V14">
        <f>IF(AND(O14&lt;&gt;"",OR(O14=$O$15,O14=$O$16,O14=$O$17,O14=$O$18,O14=$O$19,O14=$O$20,O14=$O$21,O14=$O$22,O14=$O$23,O14=$O$24,O14=$O$25,O14=$O$26,O14=$O$27,O14=$O$28,O14=$O$29,O14=$O$41,O14=$O$42,O14=$O$43,O14=$O$44,O14=$O$45,O14=$O$46,O14=$O$47,O14=$O$48,O14=$O$49,O14=$O$50,O14=$O$51,O14=$O$52,O14=$O$53,O14=$O$54,O14=$O$55,O14=$O$56,O14=$O$57,O14=$O$58,O14=$O$59,O14=$O$70,O14=$O$71,O14=$O$72,O14=$O$73,O14=$O$74,O14=$O$75,O14=$O$76,O14=$O$77,O14=$O$78,O14=$O$79,O14=$O$80,O14=$O$81,O14=$O$82,O14=$O$83,O14=$O$84,O14=$O$85,O14=$O$86,O14=$O$87,O14=$O$88,O14=$Z$11,O14=$Z$12,O14=$Z$13,O14=$Z$14,O14=$Z$15,O14=$Z$16,O14=$Z$17,O14=$Z$18,O14=$Z$19,O14=$Z$20,O14=$Z$21,O14=$Z$22,O14=$Z$23,O14=$Z$24,O14=$Z$25,O14=$Z$26,O14=$Z$27,O14=$Z$28,O14=$Z$29,O14=$Z$41,O14=$Z$42,O14=$Z$43,O14=$Z$44,O14=$Z$45,O14=$Z$46,O14=$Z$47,O14=$Z$48,O14=$Z$49,O14=$Z$50,O14=$Z$51,O14=$Z$52,O14=$Z$53,O14=$Z$54,O14=$Z$55,O14=$Z$56,O14=$Z$57,O14=$Z$58,O14=$Z$59,O14=$Z$70,O14=$Z$71,O14=$Z$72,O14=$Z$73,O14=$Z$74,O14=$Z$75,O14=$Z$76,O14=$Z$77,O14=$Z$78,O14=$Z$79,O14=$Z$80,O14=$Z$81,O14=$Z$82,O14=$Z$83,O14=$Z$84,O14=$Z$85,O14=$Z$86,O14=$Z$87,O14=$Z$88)),"Fehler",0)</f>
        <v>0</v>
      </c>
      <c r="W14" s="11">
        <v>0.39583333333333331</v>
      </c>
      <c r="X14" s="12">
        <v>0.41666666666666669</v>
      </c>
      <c r="Y14" s="6"/>
      <c r="Z14" s="15"/>
      <c r="AA14" s="16"/>
      <c r="AB14" s="16"/>
      <c r="AC14" s="15"/>
      <c r="AD14" s="16"/>
      <c r="AE14" s="16"/>
      <c r="AF14" s="16"/>
      <c r="AG14">
        <f>IF(AND(Z14&lt;&gt;"",OR(Z14=$Z$15,Z14=$Z$16,Z14=$Z$17,Z14=$Z$18,Z14=$Z$19,Z14=$Z$20,Z14=$Z$21,Z14=$Z$22,Z14=$Z$23,Z14=$Z$24,Z14=$Z$25,Z14=$Z$26,Z14=$Z$27,Z14=$Z$28,Z14=$Z$29,Z14=$Z$41,Z14=$Z$42,Z14=$Z$43,Z14=$Z$44,Z14=$Z$45,Z14=$Z$46,Z14=$Z$47,Z14=$Z$48,Z14=$Z$49,Z14=$Z$50,Z14=$Z$51,Z14=$Z$52,Z14=$Z$53,Z14=$Z$54,Z14=$Z$55,Z14=$Z$56,Z14=$Z$57,Z14=$Z$58,Z14=$Z$59,Z14=$Z$70,Z14=$Z$71,Z14=$Z$72,Z14=$Z$73,Z14=$Z$74,Z14=$Z$75,Z14=$Z$76,Z14=$Z$77,Z14=$Z$78,Z14=$Z$79,Z14=$Z$80,Z14=$Z$81,Z14=$Z$82,Z14=$Z$83,Z14=$Z$84,Z14=$Z$85,Z14=$Z$86,Z14=$Z$87,Z14=$Z$88)),"Fehler",0)</f>
        <v>0</v>
      </c>
      <c r="AH14" s="13"/>
    </row>
    <row r="15" spans="1:34" ht="15.75" x14ac:dyDescent="0.25">
      <c r="A15" s="11"/>
      <c r="B15" s="12"/>
      <c r="C15" s="6"/>
      <c r="D15" s="15"/>
      <c r="E15" s="16"/>
      <c r="F15" s="16"/>
      <c r="G15" s="15"/>
      <c r="H15" s="16"/>
      <c r="I15" s="16"/>
      <c r="J15" s="16"/>
      <c r="K15">
        <f>IF(AND(D15&lt;&gt;"",OR(D15=D16,D15=D17,D15=D18,D15=D19,D15=D20,D15=D21,D15=D22,D15=D23,D15=D24,D15=D25,D15=D26,D15=D27,D15=D28,D15=D29,D15=D41,D15=D42,D15=D43,D15=D44,D15=D45,D15=D46,D15=D47,D15=D48,D15=D49,D15=D50,D15=D51,D15=D52,D15=D53,D15=D54,D15=D55,D15=D56,D15=D57,D15=D58,D15=D59,D15=D70,D15=D71,D15=D72,D15=D73,D15=D74,D15=D75,D15=D76,D15=D77,D15=D78,D15=D79,D15=D80,D15=D81,D15=D82,D15=D83,D15=D84,D15=D85,D15=D86,D15=D87,D15=D88,D15=O11,D15=O12,D15=O13,D15=O14,D15=O15,D15=O16,D15=O17,D15=O18,D15=O19,D15=O20,D15=O21,D15=O22,D15=O23,D15=O24,D15=O25,D15=O26,D15=O27,D15=O28,D15=O29,D15=O41,D15=O42,D15=O43,D15=O44,D15=O45,D15=O46,D15=O47,D15=O48,D15=O49,D15=O50,D15=O51,D15=O52,D15=O53,D15=O54,D15=O55,D15=O56,D15=O57,D15=O58,D15=O59,D15=O70,D15=O71,D15=O72,D15=O73,D15=O74,D15=O75,D15=O76,D15=O77,D15=O78,D15=O79,D15=O80,D15=O81,D15=O82,D15=O83,D15=O84,D15=O85,D15=O86,D15=O87,D15=O88,D15=Z11,D15=Z12,D15=Z13,D15=Z14,D15=Z15,D15=Z16,D15=Z17,D15=Z18,D15=Z19,D15=Z20,D15=Z21,D15=Z22,D15=Z23,D15=Z24,D15=Z25,D15=Z26,D15=Z27,D15=Z28,D15=Z29,D15=Z41,D15=Z42,D15=Z43,D15=Z44,D15=Z45,D15=Z46,D15=Z47,D15=Z48,D15=Z49,D15=Z50,D15=Z51,D15=Z52,D15=Z53,D15=Z54,D15=Z55,D15=Z56,D15=Z57,D15=Z58,D15=Z59,D15=Z70,D15=Z71,D15=Z72,D15=Z73,D15=Z74,D15=Z75,D15=Z76,D15=Z77,D15=Z78,D15=Z79,D15=Z80,D15=Z81,D15=Z82,D15=Z83,D15=Z84,D15=Z85,D15=Z86,D15=Z87,D15=Z88)),"Fehler",0)</f>
        <v>0</v>
      </c>
      <c r="L15" s="11"/>
      <c r="M15" s="12"/>
      <c r="N15" s="6"/>
      <c r="O15" s="15"/>
      <c r="P15" s="16"/>
      <c r="Q15" s="16"/>
      <c r="R15" s="15"/>
      <c r="S15" s="16"/>
      <c r="T15" s="16"/>
      <c r="U15" s="16"/>
      <c r="V15">
        <f>IF(AND(O15&lt;&gt;"",OR(O15=$O$16,O15=$O$17,O15=$O$18,O15=$O$19,O15=$O$20,O15=$O$21,O15=$O$22,O15=$O$23,O15=$O$24,O15=$O$25,O15=$O$26,O15=$O$27,O15=$O$28,O15=$O$29,O15=$O$41,O15=$O$42,O15=$O$43,O15=$O$44,O15=$O$45,O15=$O$46,O15=$O$47,O15=$O$48,O15=$O$49,O15=$O$50,O15=$O$51,O15=$O$52,O15=$O$53,O15=$O$54,O15=$O$55,O15=$O$56,O15=$O$57,O15=$O$58,O15=$O$59,O15=$O$70,O15=$O$71,O15=$O$72,O15=$O$73,O15=$O$74,O15=$O$75,O15=$O$76,O15=$O$77,O15=$O$78,O15=$O$79,O15=$O$80,O15=$O$81,O15=$O$82,O15=$O$83,O15=$O$84,O15=$O$85,O15=$O$86,O15=$O$87,O15=$O$88,O15=$Z$11,O15=$Z$12,O15=$Z$13,O15=$Z$14,O15=$Z$15,O15=$Z$16,O15=$Z$17,O15=$Z$18,O15=$Z$19,O15=$Z$20,O15=$Z$21,O15=$Z$22,O15=$Z$23,O15=$Z$24,O15=$Z$25,O15=$Z$26,O15=$Z$27,O15=$Z$28,O15=$Z$29,O15=$Z$41,O15=$Z$42,O15=$Z$43,O15=$Z$44,O15=$Z$45,O15=$Z$46,O15=$Z$47,O15=$Z$48,O15=$Z$49,O15=$Z$50,O15=$Z$51,O15=$Z$52,O15=$Z$53,O15=$Z$54,O15=$Z$55,O15=$Z$56,O15=$Z$57,O15=$Z$58,O15=$Z$59,O15=$Z$70,O15=$Z$71,O15=$Z$72,O15=$Z$73,O15=$Z$74,O15=$Z$75,O15=$Z$76,O15=$Z$77,O15=$Z$78,O15=$Z$79,O15=$Z$80,O15=$Z$81,O15=$Z$82,O15=$Z$83,O15=$Z$84,O15=$Z$85,O15=$Z$86,O15=$Z$87,O15=$Z$88)),"Fehler",0)</f>
        <v>0</v>
      </c>
      <c r="W15" s="11"/>
      <c r="X15" s="12"/>
      <c r="Y15" s="6"/>
      <c r="Z15" s="15"/>
      <c r="AA15" s="16"/>
      <c r="AB15" s="16"/>
      <c r="AC15" s="15"/>
      <c r="AD15" s="16"/>
      <c r="AE15" s="16"/>
      <c r="AF15" s="16"/>
      <c r="AG15">
        <f>IF(AND(Z15&lt;&gt;"",OR(Z15=$Z$16,Z15=$Z$17,Z15=$Z$18,Z15=$Z$19,Z15=$Z$20,Z15=$Z$21,Z15=$Z$22,Z15=$Z$23,Z15=$Z$24,Z15=$Z$25,Z15=$Z$26,Z15=$Z$27,Z15=$Z$28,Z15=$Z$29,Z15=$Z$41,Z15=$Z$42,Z15=$Z$43,Z15=$Z$44,Z15=$Z$45,Z15=$Z$46,Z15=$Z$47,Z15=$Z$48,Z15=$Z$49,Z15=$Z$50,Z15=$Z$51,Z15=$Z$52,Z15=$Z$53,Z15=$Z$54,Z15=$Z$55,Z15=$Z$56,Z15=$Z$57,Z15=$Z$58,Z15=$Z$59,Z15=$Z$70,Z15=$Z$71,Z15=$Z$72,Z15=$Z$73,Z15=$Z$74,Z15=$Z$75,Z15=$Z$76,Z15=$Z$77,Z15=$Z$78,Z15=$Z$79,Z15=$Z$80,Z15=$Z$81,Z15=$Z$82,Z15=$Z$83,Z15=$Z$84,Z15=$Z$85,Z15=$Z$86,Z15=$Z$87,Z15=$Z$88)),"Fehler",0)</f>
        <v>0</v>
      </c>
      <c r="AH15" s="13"/>
    </row>
    <row r="16" spans="1:34" ht="15.75" x14ac:dyDescent="0.25">
      <c r="A16" s="11">
        <v>0.4375</v>
      </c>
      <c r="B16" s="12">
        <v>0.45833333333333331</v>
      </c>
      <c r="C16" s="6"/>
      <c r="D16" s="15" t="s">
        <v>114</v>
      </c>
      <c r="E16" s="16" t="s">
        <v>123</v>
      </c>
      <c r="F16" s="16" t="s">
        <v>124</v>
      </c>
      <c r="G16" s="15"/>
      <c r="H16" s="16" t="s">
        <v>131</v>
      </c>
      <c r="I16" s="16"/>
      <c r="J16" s="16" t="s">
        <v>44</v>
      </c>
      <c r="K16">
        <f>IF(AND(D16&lt;&gt;"",OR(D16=D17,D16=D18,D16=D19,D16=D20,D16=D21,D16=D22,D16=D23,D16=D24,D16=D25,D16=D26,D16=D27,D16=D28,D16=D29,D16=D41,D16=D42,D16=D43,D16=D44,D16=D45,D16=D46,D16=D47,D16=D48,D16=D49,D16=D50,D16=D51,D16=D52,D16=D53,D16=D54,D16=D55,D16=D56,D16=D57,D16=D58,D16=D59,D16=D70,D16=D71,D16=D72,D16=D73,D16=D74,D16=D75,D16=D76,D16=D77,D16=D78,D16=D79,D16=D80,D16=D81,D16=D82,D16=D83,D16=D84,D16=D85,D16=D86,D16=D87,D16=D88,D16=O11,D16=O12,D16=O13,D16=O14,D16=O15,D16=O16,D16=O17,D16=O18,D16=O19,D16=O20,D16=O21,D16=O22,D16=O23,D16=O24,D16=O25,D16=O26,D16=O27,D16=O28,D16=O29,D16=O41,D16=O42,D16=O43,D16=O44,D16=O45,D16=O46,D16=O47,D16=O48,D16=O49,D16=O50,D16=O51,D16=O52,D16=O53,D16=O54,D16=O55,D16=O56,D16=O57,D16=O58,D16=O59,D16=O70,D16=O71,D16=O72,D16=O73,D16=O74,D16=O75,D16=O76,D16=O77,D16=O78,D16=O79,D16=O80,D16=O81,D16=O82,D16=O83,D16=O84,D16=O85,D16=O86,D16=O87,D16=O88,D16=Z11,D16=Z12,D16=Z13,D16=Z14,D16=Z15,D16=Z16,D16=Z17,D16=Z18,D16=Z19,D16=Z20,D16=Z21,D16=Z22,D16=Z23,D16=Z24,D16=Z25,D16=Z26,D16=Z27,D16=Z28,D16=Z29,D16=Z41,D16=Z42,D16=Z43,D16=Z44,D16=Z45,D16=Z46,D16=Z47,D16=Z48,D16=Z49,D16=Z50,D16=Z51,D16=Z52,D16=Z53,D16=Z54,D16=Z55,D16=Z56,D16=Z57,D16=Z58,D16=Z59,D16=Z70,D16=Z71,D16=Z72,D16=Z73,D16=Z74,D16=Z75,D16=Z76,D16=Z77,D16=Z78,D16=Z79,D16=Z80,D16=Z81,D16=Z82,D16=Z83,D16=Z84,D16=Z85,D16=Z86,D16=Z87,D16=Z88)),"Fehler",0)</f>
        <v>0</v>
      </c>
      <c r="L16" s="11">
        <v>0.4375</v>
      </c>
      <c r="M16" s="12">
        <v>0.45833333333333331</v>
      </c>
      <c r="N16" s="6"/>
      <c r="O16" s="15" t="s">
        <v>134</v>
      </c>
      <c r="P16" s="16" t="s">
        <v>39</v>
      </c>
      <c r="Q16" s="16" t="s">
        <v>25</v>
      </c>
      <c r="R16" s="15"/>
      <c r="S16" s="16" t="s">
        <v>181</v>
      </c>
      <c r="T16" s="16"/>
      <c r="U16" s="16" t="s">
        <v>89</v>
      </c>
      <c r="V16">
        <f>IF(AND(O16&lt;&gt;"",OR(O16=$O$17,O16=$O$18,O16=$O$19,O16=$O$20,O16=$O$21,O16=$O$22,O16=$O$23,O16=$O$24,O16=$O$25,O16=$O$26,O16=$O$27,O16=$O$28,O16=$O$29,O16=$O$41,O16=$O$42,O16=$O$43,O16=$O$44,O16=$O$45,O16=$O$46,O16=$O$47,O16=$O$48,O16=$O$49,O16=$O$50,O16=$O$51,O16=$O$52,O16=$O$53,O16=$O$54,O16=$O$55,O16=$O$56,O16=$O$57,O16=$O$58,O16=$O$59,O16=$O$70,O16=$O$71,O16=$O$72,O16=$O$73,O16=$O$74,O16=$O$75,O16=$O$76,O16=$O$77,O16=$O$78,O16=$O$79,O16=$O$80,O16=$O$81,O16=$O$82,O16=$O$83,O16=$O$84,O16=$O$85,O16=$O$86,O16=$O$87,O16=$O$88,O16=$Z$11,O16=$Z$12,O16=$Z$13,O16=$Z$14,O16=$Z$15,O16=$Z$16,O16=$Z$17,O16=$Z$18,O16=$Z$19,O16=$Z$20,O16=$Z$21,O16=$Z$22,O16=$Z$23,O16=$Z$24,O16=$Z$25,O16=$Z$26,O16=$Z$27,O16=$Z$28,O16=$Z$29,O16=$Z$41,O16=$Z$42,O16=$Z$43,O16=$Z$44,O16=$Z$45,O16=$Z$46,O16=$Z$47,O16=$Z$48,O16=$Z$49,O16=$Z$50,O16=$Z$51,O16=$Z$52,O16=$Z$53,O16=$Z$54,O16=$Z$55,O16=$Z$56,O16=$Z$57,O16=$Z$58,O16=$Z$59,O16=$Z$70,O16=$Z$71,O16=$Z$72,O16=$Z$73,O16=$Z$74,O16=$Z$75,O16=$Z$76,O16=$Z$77,O16=$Z$78,O16=$Z$79,O16=$Z$80,O16=$Z$81,O16=$Z$82,O16=$Z$83,O16=$Z$84,O16=$Z$85,O16=$Z$86,O16=$Z$87,O16=$Z$88)),"Fehler",0)</f>
        <v>0</v>
      </c>
      <c r="W16" s="11">
        <v>0.4375</v>
      </c>
      <c r="X16" s="12">
        <v>0.45833333333333331</v>
      </c>
      <c r="Y16" s="6"/>
      <c r="Z16" s="15"/>
      <c r="AA16" s="16"/>
      <c r="AB16" s="16"/>
      <c r="AC16" s="15"/>
      <c r="AD16" s="16"/>
      <c r="AE16" s="16"/>
      <c r="AF16" s="16"/>
      <c r="AG16">
        <f>IF(AND(Z16&lt;&gt;"",OR(Z16=$Z$17,Z16=$Z$18,Z16=$Z$19,Z16=$Z$20,Z16=$Z$21,Z16=$Z$22,Z16=$Z$23,Z16=$Z$24,Z16=$Z$25,Z16=$Z$26,Z16=$Z$27,Z16=$Z$28,Z16=$Z$29,Z16=$Z$41,Z16=$Z$42,Z16=$Z$43,Z16=$Z$44,Z16=$Z$45,Z16=$Z$46,Z16=$Z$47,Z16=$Z$48,Z16=$Z$49,Z16=$Z$50,Z16=$Z$51,Z16=$Z$52,Z16=$Z$53,Z16=$Z$54,Z16=$Z$55,Z16=$Z$56,Z16=$Z$57,Z16=$Z$58,Z16=$Z$59,Z16=$Z$70,Z16=$Z$71,Z16=$Z$72,Z16=$Z$73,Z16=$Z$74,Z16=$Z$75,Z16=$Z$76,Z16=$Z$77,Z16=$Z$78,Z16=$Z$79,Z16=$Z$80,Z16=$Z$81,Z16=$Z$82,Z16=$Z$83,Z16=$Z$84,Z16=$Z$85,Z16=$Z$86,Z16=$Z$87,Z16=$Z$88)),"Fehler",0)</f>
        <v>0</v>
      </c>
      <c r="AH16" s="13"/>
    </row>
    <row r="17" spans="1:34" ht="15.75" x14ac:dyDescent="0.25">
      <c r="A17" s="11">
        <v>0.45833333333333331</v>
      </c>
      <c r="B17" s="12">
        <v>0.47916666666666669</v>
      </c>
      <c r="C17" s="6"/>
      <c r="D17" s="15" t="s">
        <v>61</v>
      </c>
      <c r="E17" s="16" t="s">
        <v>123</v>
      </c>
      <c r="F17" s="16" t="s">
        <v>124</v>
      </c>
      <c r="G17" s="15"/>
      <c r="H17" s="16" t="s">
        <v>131</v>
      </c>
      <c r="I17" s="16"/>
      <c r="J17" s="16" t="s">
        <v>44</v>
      </c>
      <c r="K17">
        <f>IF(AND(D17&lt;&gt;"",OR(D17=D18,D17=D19,D17=D20,D17=D21,D17=D22,D17=D23,D17=D24,D17=D25,D17=D26,D17=D27,D17=D28,D17=D29,D17=D41,D17=D42,D17=D43,D17=D44,D17=D45,D17=D46,D17=D47,D17=D48,D17=D49,D17=D50,D17=D51,D17=D52,D17=D53,D17=D54,D17=D55,D17=D56,D17=D57,D17=D58,D17=D59,D17=D70,D17=D71,D17=D72,D17=D73,D17=D74,D17=D75,D17=D76,D17=D77,D17=D78,D17=D79,D17=D80,D17=D81,D17=D82,D17=D83,D17=D84,D17=D85,D17=D86,D17=D87,D17=D88,D17=O11,D17=O12,D17=O13,D17=O14,D17=O15,D17=O16,D17=O17,D17=O18,D17=O19,D17=O20,D17=O21,D17=O22,D17=O23,D17=O24,D17=O25,D17=O26,D17=O27,D17=O28,D17=O29,D17=O41,D17=O42,D17=O43,D17=O44,D17=O45,D17=O46,D17=O47,D17=O48,D17=O49,D17=O50,D17=O51,D17=O52,D17=O53,D17=O54,D17=O55,D17=O56,D17=O57,D17=O58,D17=O59,D17=O70,D17=O71,D17=O72,D17=O73,D17=O74,D17=O75,D17=O76,D17=O77,D17=O78,D17=O79,D17=O80,D17=O81,D17=O82,D17=O83,D17=O84,D17=O85,D17=O86,D17=O87,D17=O88,D17=Z11,D17=Z12,D17=Z13,D17=Z14,D17=Z15,D17=Z16,D17=Z17,D17=Z18,D17=Z19,D17=Z20,D17=Z21,D17=Z22,D17=Z23,D17=Z24,D17=Z25,D17=Z26,D17=Z27,D17=Z28,D17=Z29,D17=Z41,D17=Z42,D17=Z43,D17=Z44,D17=Z45,D17=Z46,D17=Z47,D17=Z48,D17=Z49,D17=Z50,D17=Z51,D17=Z52,D17=Z53,D17=Z54,D17=Z55,D17=Z56,D17=Z57,D17=Z58,D17=Z59,D17=Z70,D17=Z71,D17=Z72,D17=Z73,D17=Z74,D17=Z75,D17=Z76,D17=Z77,D17=Z78,D17=Z79,D17=Z80,D17=Z81,D17=Z82,D17=Z83,D17=Z84,D17=Z85,D17=Z86,D17=Z87,D17=Z88)),"Fehler",0)</f>
        <v>0</v>
      </c>
      <c r="L17" s="11">
        <v>0.45833333333333331</v>
      </c>
      <c r="M17" s="12">
        <v>0.47916666666666669</v>
      </c>
      <c r="N17" s="6"/>
      <c r="O17" s="15" t="s">
        <v>56</v>
      </c>
      <c r="P17" s="16" t="s">
        <v>39</v>
      </c>
      <c r="Q17" s="16" t="s">
        <v>25</v>
      </c>
      <c r="R17" s="15"/>
      <c r="S17" s="16" t="s">
        <v>181</v>
      </c>
      <c r="T17" s="16"/>
      <c r="U17" s="16" t="s">
        <v>89</v>
      </c>
      <c r="V17">
        <f>IF(AND(O17&lt;&gt;"",OR(O17=$O$18,O17=$O$19,O17=$O$20,O17=$O$21,O17=$O$22,O17=$O$23,O17=$O$24,O17=$O$25,O17=$O$26,O17=$O$27,O17=$O$28,O17=$O$29,O17=$O$41,O17=$O$42,O17=$O$43,O17=$O$44,O17=$O$45,O17=$O$46,O17=$O$47,O17=$O$48,O17=$O$49,O17=$O$50,O17=$O$51,O17=$O$52,O17=$O$53,O17=$O$54,O17=$O$55,O17=$O$56,O17=$O$57,O17=$O$58,O17=$O$59,O17=$O$70,O17=$O$71,O17=$O$72,O17=$O$73,O17=$O$74,O17=$O$75,O17=$O$76,O17=$O$77,O17=$O$78,O17=$O$79,O17=$O$80,O17=$O$81,O17=$O$82,O17=$O$83,O17=$O$84,O17=$O$85,O17=$O$86,O17=$O$87,O17=$O$88,O17=$Z$11,O17=$Z$12,O17=$Z$13,O17=$Z$14,O17=$Z$15,O17=$Z$16,O17=$Z$17,O17=$Z$18,O17=$Z$19,O17=$Z$20,O17=$Z$21,O17=$Z$22,O17=$Z$23,O17=$Z$24,O17=$Z$25,O17=$Z$26,O17=$Z$27,O17=$Z$28,O17=$Z$29,O17=$Z$41,O17=$Z$42,O17=$Z$43,O17=$Z$44,O17=$Z$45,O17=$Z$46,O17=$Z$47,O17=$Z$48,O17=$Z$49,O17=$Z$50,O17=$Z$51,O17=$Z$52,O17=$Z$53,O17=$Z$54,O17=$Z$55,O17=$Z$56,O17=$Z$57,O17=$Z$58,O17=$Z$59,O17=$Z$70,O17=$Z$71,O17=$Z$72,O17=$Z$73,O17=$Z$74,O17=$Z$75,O17=$Z$76,O17=$Z$77,O17=$Z$78,O17=$Z$79,O17=$Z$80,O17=$Z$81,O17=$Z$82,O17=$Z$83,O17=$Z$84,O17=$Z$85,O17=$Z$86,O17=$Z$87,O17=$Z$88)),"Fehler",0)</f>
        <v>0</v>
      </c>
      <c r="W17" s="11">
        <v>0.45833333333333331</v>
      </c>
      <c r="X17" s="12">
        <v>0.47916666666666669</v>
      </c>
      <c r="Y17" s="6"/>
      <c r="Z17" s="15"/>
      <c r="AA17" s="16"/>
      <c r="AB17" s="16"/>
      <c r="AC17" s="15"/>
      <c r="AD17" s="16"/>
      <c r="AE17" s="16"/>
      <c r="AF17" s="16"/>
      <c r="AG17">
        <f>IF(AND(Z17&lt;&gt;"",OR(Z17=$Z$18,Z17=$Z$19,Z17=$Z$20,Z17=$Z$21,Z17=$Z$22,Z17=$Z$23,Z17=$Z$24,Z17=$Z$25,Z17=$Z$26,Z17=$Z$27,Z17=$Z$28,Z17=$Z$29,Z17=$Z$41,Z17=$Z$42,Z17=$Z$43,Z17=$Z$44,Z17=$Z$45,Z17=$Z$46,Z17=$Z$47,Z17=$Z$48,Z17=$Z$49,Z17=$Z$50,Z17=$Z$51,Z17=$Z$52,Z17=$Z$53,Z17=$Z$54,Z17=$Z$55,Z17=$Z$56,Z17=$Z$57,Z17=$Z$58,Z17=$Z$59,Z17=$Z$70,Z17=$Z$71,Z17=$Z$72,Z17=$Z$73,Z17=$Z$74,Z17=$Z$75,Z17=$Z$76,Z17=$Z$77,Z17=$Z$78,Z17=$Z$79,Z17=$Z$80,Z17=$Z$81,Z17=$Z$82,Z17=$Z$83,Z17=$Z$84,Z17=$Z$85,Z17=$Z$86,Z17=$Z$87,Z17=$Z$88)),"Fehler",0)</f>
        <v>0</v>
      </c>
      <c r="AH17" s="13"/>
    </row>
    <row r="18" spans="1:34" ht="15.75" x14ac:dyDescent="0.25">
      <c r="A18" s="11">
        <v>0.47916666666666669</v>
      </c>
      <c r="B18" s="12">
        <v>0.5</v>
      </c>
      <c r="C18" s="6"/>
      <c r="D18" s="15" t="s">
        <v>125</v>
      </c>
      <c r="E18" s="16" t="s">
        <v>123</v>
      </c>
      <c r="F18" s="16" t="s">
        <v>124</v>
      </c>
      <c r="G18" s="15"/>
      <c r="H18" s="16" t="s">
        <v>131</v>
      </c>
      <c r="I18" s="16"/>
      <c r="J18" s="16" t="s">
        <v>44</v>
      </c>
      <c r="K18">
        <f>IF(AND(D18&lt;&gt;"",OR(D18=D19,D18=D20,D18=D21,D18=D22,D18=D23,D18=D24,D18=D25,D18=D26,D18=D27,D18=D28,D18=D29,D18=D41,D18=D42,D18=D43,D18=D44,D18=D45,D18=D46,D18=D47,D18=D48,D18=D49,D18=D50,D18=D51,D18=D52,D18=D53,D18=D54,D18=D55,D18=D56,D18=D57,D18=D58,D18=D59,D18=D70,D18=D71,D18=D72,D18=D73,D18=D74,D18=D75,D18=D76,D18=D77,D18=D78,D18=D79,D18=D80,D18=D81,D18=D82,D18=D83,D18=D84,D18=D85,D18=D86,D18=D87,D18=D88,D18=O11,D18=O12,D18=O13,D18=O14,D18=O15,D18=O16,D18=O17,D18=O18,D18=O19,D18=O20,D18=O21,D18=O22,D18=O23,D18=O24,D18=O25,D18=O26,D18=O27,D18=O28,D18=O29,D18=O41,D18=O42,D18=O43,D18=O44,D18=O45,D18=O46,D18=O47,D18=O48,D18=O49,D18=O50,D18=O51,D18=O52,D18=O53,D18=O54,D18=O55,D18=O56,D18=O57,D18=O58,D18=O59,D18=O70,D18=O71,D18=O72,D18=O73,D18=O74,D18=O75,D18=O76,D18=O77,D18=O78,D18=O79,D18=O80,D18=O81,D18=O82,D18=O83,D18=O84,D18=O85,D18=O86,D18=O87,D18=O88,D18=Z11,D18=Z12,D18=Z13,D18=Z14,D18=Z15,D18=Z16,D18=Z17,D18=Z18,D18=Z19,D18=Z20,D18=Z21,D18=Z22,D18=Z23,D18=Z24,D18=Z25,D18=Z26,D18=Z27,D18=Z28,D18=Z29,D18=Z41,D18=Z42,D18=Z43,D18=Z44,D18=Z45,D18=Z46,D18=Z47,D18=Z48,D18=Z49,D18=Z50,D18=Z51,D18=Z52,D18=Z53,D18=Z54,D18=Z55,D18=Z56,D18=Z57,D18=Z58,D18=Z59,D18=Z70,D18=Z71,D18=Z72,D18=Z73,D18=Z74,D18=Z75,D18=Z76,D18=Z77,D18=Z78,D18=Z79,D18=Z80,D18=Z81,D18=Z82,D18=Z83,D18=Z84,D18=Z85,D18=Z86,D18=Z87,D18=Z88)),"Fehler",0)</f>
        <v>0</v>
      </c>
      <c r="L18" s="11">
        <v>0.47916666666666669</v>
      </c>
      <c r="M18" s="12">
        <v>0.5</v>
      </c>
      <c r="N18" s="6"/>
      <c r="O18" s="15" t="s">
        <v>70</v>
      </c>
      <c r="P18" s="16" t="s">
        <v>39</v>
      </c>
      <c r="Q18" s="16" t="s">
        <v>25</v>
      </c>
      <c r="R18" s="15"/>
      <c r="S18" s="16" t="s">
        <v>181</v>
      </c>
      <c r="T18" s="16"/>
      <c r="U18" s="16" t="s">
        <v>89</v>
      </c>
      <c r="V18">
        <f>IF(AND(O18&lt;&gt;"",OR(O18=$O$19,O18=$O$20,O18=$O$21,O18=$O$22,O18=$O$23,O18=$O$24,O18=$O$25,O18=$O$26,O18=$O$27,O18=$O$28,O18=$O$29,O18=$O$41,O18=$O$42,O18=$O$43,O18=$O$44,O18=$O$45,O18=$O$46,O18=$O$47,O18=$O$48,O18=$O$49,O18=$O$50,O18=$O$51,O18=$O$52,O18=$O$53,O18=$O$54,O18=$O$55,O18=$O$56,O18=$O$57,O18=$O$58,O18=$O$59,O18=$O$70,O18=$O$71,O18=$O$72,O18=$O$73,O18=$O$74,O18=$O$75,O18=$O$76,O18=$O$77,O18=$O$78,O18=$O$79,O18=$O$80,O18=$O$81,O18=$O$82,O18=$O$83,O18=$O$84,O18=$O$85,O18=$O$86,O18=$O$87,O18=$O$88,O18=$Z$11,O18=$Z$12,O18=$Z$13,O18=$Z$14,O18=$Z$15,O18=$Z$16,O18=$Z$17,O18=$Z$18,O18=$Z$19,O18=$Z$20,O18=$Z$21,O18=$Z$22,O18=$Z$23,O18=$Z$24,O18=$Z$25,O18=$Z$26,O18=$Z$27,O18=$Z$28,O18=$Z$29,O18=$Z$41,O18=$Z$42,O18=$Z$43,O18=$Z$44,O18=$Z$45,O18=$Z$46,O18=$Z$47,O18=$Z$48,O18=$Z$49,O18=$Z$50,O18=$Z$51,O18=$Z$52,O18=$Z$53,O18=$Z$54,O18=$Z$55,O18=$Z$56,O18=$Z$57,O18=$Z$58,O18=$Z$59,O18=$Z$70,O18=$Z$71,O18=$Z$72,O18=$Z$73,O18=$Z$74,O18=$Z$75,O18=$Z$76,O18=$Z$77,O18=$Z$78,O18=$Z$79,O18=$Z$80,O18=$Z$81,O18=$Z$82,O18=$Z$83,O18=$Z$84,O18=$Z$85,O18=$Z$86,O18=$Z$87,O18=$Z$88)),"Fehler",0)</f>
        <v>0</v>
      </c>
      <c r="W18" s="11">
        <v>0.47916666666666669</v>
      </c>
      <c r="X18" s="12">
        <v>0.5</v>
      </c>
      <c r="Y18" s="6"/>
      <c r="Z18" s="15"/>
      <c r="AA18" s="16"/>
      <c r="AB18" s="16"/>
      <c r="AC18" s="15"/>
      <c r="AD18" s="16"/>
      <c r="AE18" s="16"/>
      <c r="AF18" s="16"/>
      <c r="AG18">
        <f>IF(AND(Z18&lt;&gt;"",OR(Z18=$Z$19,Z18=$Z$20,Z18=$Z$21,Z18=$Z$22,Z18=$Z$23,Z18=$Z$24,Z18=$Z$25,Z18=$Z$26,Z18=$Z$27,Z18=$Z$28,Z18=$Z$29,Z18=$Z$41,Z18=$Z$42,Z18=$Z$43,Z18=$Z$44,Z18=$Z$45,Z18=$Z$46,Z18=$Z$47,Z18=$Z$48,Z18=$Z$49,Z18=$Z$50,Z18=$Z$51,Z18=$Z$52,Z18=$Z$53,Z18=$Z$54,Z18=$Z$55,Z18=$Z$56,Z18=$Z$57,Z18=$Z$58,Z18=$Z$59,Z18=$Z$70,Z18=$Z$71,Z18=$Z$72,Z18=$Z$73,Z18=$Z$74,Z18=$Z$75,Z18=$Z$76,Z18=$Z$77,Z18=$Z$78,Z18=$Z$79,Z18=$Z$80,Z18=$Z$81,Z18=$Z$82,Z18=$Z$83,Z18=$Z$84,Z18=$Z$85,Z18=$Z$86,Z18=$Z$87,Z18=$Z$88)),"Fehler",0)</f>
        <v>0</v>
      </c>
      <c r="AH18" s="13"/>
    </row>
    <row r="19" spans="1:34" ht="15.75" x14ac:dyDescent="0.25">
      <c r="A19" s="11">
        <v>0.5</v>
      </c>
      <c r="B19" s="12">
        <v>0.52083333333333337</v>
      </c>
      <c r="C19" s="6"/>
      <c r="D19" s="15" t="s">
        <v>104</v>
      </c>
      <c r="E19" s="16" t="s">
        <v>123</v>
      </c>
      <c r="F19" s="16" t="s">
        <v>124</v>
      </c>
      <c r="G19" s="15"/>
      <c r="H19" s="16" t="s">
        <v>131</v>
      </c>
      <c r="I19" s="16"/>
      <c r="J19" s="16" t="s">
        <v>44</v>
      </c>
      <c r="K19">
        <f>IF(AND(D19&lt;&gt;"",OR(D19=D20,D19=D21,D19=D22,D19=D23,D19=D24,D19=D25,D19=D26,D19=D27,D19=D28,D19=D29,D19=D41,D19=D42,D19=D43,D19=D44,D19=D45,D19=D46,D19=D47,D19=D48,D19=D49,D19=D50,D19=D51,D19=D52,D19=D53,D19=D54,D19=D55,D19=D56,D19=D57,D19=D58,D19=D59,D19=D70,D19=D71,D19=D72,D19=D73,D19=D74,D19=D75,D19=D76,D19=D77,D19=D78,D19=D79,D19=D80,D19=D81,D19=D82,D19=D83,D19=D84,D19=D85,D19=D86,D19=D87,D19=D88,D19=O11,D19=O12,D19=O13,D19=O14,D19=O15,D19=O16,D19=O17,D19=O18,D19=O19,D19=O20,D19=O21,D19=O22,D19=O23,D19=O24,D19=O25,D19=O26,D19=O27,D19=O28,D19=O29,D19=O41,D19=O42,D19=O43,D19=O44,D19=O45,D19=O46,D19=O47,D19=O48,D19=O49,D19=O50,D19=O51,D19=O52,D19=O53,D19=O54,D19=O55,D19=O56,D19=O57,D19=O58,D19=O59,D19=O70,D19=O71,D19=O72,D19=O73,D19=O74,D19=O75,D19=O76,D19=O77,D19=O78,D19=O79,D19=O80,D19=O81,D19=O82,D19=O83,D19=O84,D19=O85,D19=O86,D19=O87,D19=O88,D19=Z11,D19=Z12,D19=Z13,D19=Z14,D19=Z15,D19=Z16,D19=Z17,D19=Z18,D19=Z19,D19=Z20,D19=Z21,D19=Z22,D19=Z23,D19=Z24,D19=Z25,D19=Z26,D19=Z27,D19=Z28,D19=Z29,D19=Z41,D19=Z42,D19=Z43,D19=Z44,D19=Z45,D19=Z46,D19=Z47,D19=Z48,D19=Z49,D19=Z50,D19=Z51,D19=Z52,D19=Z53,D19=Z54,D19=Z55,D19=Z56,D19=Z57,D19=Z58,D19=Z59,D19=Z70,D19=Z71,D19=Z72,D19=Z73,D19=Z74,D19=Z75,D19=Z76,D19=Z77,D19=Z78,D19=Z79,D19=Z80,D19=Z81,D19=Z82,D19=Z83,D19=Z84,D19=Z85,D19=Z86,D19=Z87,D19=Z88)),"Fehler",0)</f>
        <v>0</v>
      </c>
      <c r="L19" s="11">
        <v>0.5</v>
      </c>
      <c r="M19" s="12">
        <v>0.52083333333333337</v>
      </c>
      <c r="N19" s="6"/>
      <c r="O19" s="15" t="s">
        <v>135</v>
      </c>
      <c r="P19" s="16" t="s">
        <v>39</v>
      </c>
      <c r="Q19" s="16" t="s">
        <v>25</v>
      </c>
      <c r="R19" s="15"/>
      <c r="S19" s="16" t="s">
        <v>181</v>
      </c>
      <c r="T19" s="16"/>
      <c r="U19" s="16" t="s">
        <v>89</v>
      </c>
      <c r="V19">
        <f>IF(AND(O19&lt;&gt;"",OR(O19=$O$20,O19=$O$21,O19=$O$22,O19=$O$23,O19=$O$24,O19=$O$25,O19=$O$26,O19=$O$27,O19=$O$28,O19=$O$29,O19=$O$41,O19=$O$42,O19=$O$43,O19=$O$44,O19=$O$45,O19=$O$46,O19=$O$47,O19=$O$48,O19=$O$49,O19=$O$50,O19=$O$51,O19=$O$52,O19=$O$53,O19=$O$54,O19=$O$55,O19=$O$56,O19=$O$57,O19=$O$58,O19=$O$59,O19=$O$70,O19=$O$71,O19=$O$72,O19=$O$73,O19=$O$74,O19=$O$75,O19=$O$76,O19=$O$77,O19=$O$78,O19=$O$79,O19=$O$80,O19=$O$81,O19=$O$82,O19=$O$83,O19=$O$84,O19=$O$85,O19=$O$86,O19=$O$87,O19=$O$88,O19=$Z$11,O19=$Z$12,O19=$Z$13,O19=$Z$14,O19=$Z$15,O19=$Z$16,O19=$Z$17,O19=$Z$18,O19=$Z$19,O19=$Z$20,O19=$Z$21,O19=$Z$22,O19=$Z$23,O19=$Z$24,O19=$Z$25,O19=$Z$26,O19=$Z$27,O19=$Z$28,O19=$Z$29,O19=$Z$41,O19=$Z$42,O19=$Z$43,O19=$Z$44,O19=$Z$45,O19=$Z$46,O19=$Z$47,O19=$Z$48,O19=$Z$49,O19=$Z$50,O19=$Z$51,O19=$Z$52,O19=$Z$53,O19=$Z$54,O19=$Z$55,O19=$Z$56,O19=$Z$57,O19=$Z$58,O19=$Z$59,O19=$Z$70,O19=$Z$71,O19=$Z$72,O19=$Z$73,O19=$Z$74,O19=$Z$75,O19=$Z$76,O19=$Z$77,O19=$Z$78,O19=$Z$79,O19=$Z$80,O19=$Z$81,O19=$Z$82,O19=$Z$83,O19=$Z$84,O19=$Z$85,O19=$Z$86,O19=$Z$87,O19=$Z$88)),"Fehler",0)</f>
        <v>0</v>
      </c>
      <c r="W19" s="11">
        <v>0.5</v>
      </c>
      <c r="X19" s="12">
        <v>0.52083333333333337</v>
      </c>
      <c r="Y19" s="6"/>
      <c r="Z19" s="15"/>
      <c r="AA19" s="16"/>
      <c r="AB19" s="16"/>
      <c r="AC19" s="15"/>
      <c r="AD19" s="16"/>
      <c r="AE19" s="16"/>
      <c r="AF19" s="16"/>
      <c r="AG19">
        <f>IF(AND(Z19&lt;&gt;"",OR(Z19=$Z$20,Z19=$Z$21,Z19=$Z$22,Z19=$Z$23,Z19=$Z$24,Z19=$Z$25,Z19=$Z$26,Z19=$Z$27,Z19=$Z$28,Z19=$Z$29,Z19=$Z$41,Z19=$Z$42,Z19=$Z$43,Z19=$Z$44,Z19=$Z$45,Z19=$Z$46,Z19=$Z$47,Z19=$Z$48,Z19=$Z$49,Z19=$Z$50,Z19=$Z$51,Z19=$Z$52,Z19=$Z$53,Z19=$Z$54,Z19=$Z$55,Z19=$Z$56,Z19=$Z$57,Z19=$Z$58,Z19=$Z$59,Z19=$Z$70,Z19=$Z$71,Z19=$Z$72,Z19=$Z$73,Z19=$Z$74,Z19=$Z$75,Z19=$Z$76,Z19=$Z$77,Z19=$Z$78,Z19=$Z$79,Z19=$Z$80,Z19=$Z$81,Z19=$Z$82,Z19=$Z$83,Z19=$Z$84,Z19=$Z$85,Z19=$Z$86,Z19=$Z$87,Z19=$Z$88)),"Fehler",0)</f>
        <v>0</v>
      </c>
      <c r="AH19" s="13"/>
    </row>
    <row r="20" spans="1:34" ht="15.75" x14ac:dyDescent="0.25">
      <c r="A20" s="11"/>
      <c r="B20" s="12"/>
      <c r="C20" s="6"/>
      <c r="D20" s="15"/>
      <c r="E20" s="16"/>
      <c r="F20" s="16"/>
      <c r="G20" s="15"/>
      <c r="H20" s="16"/>
      <c r="I20" s="16"/>
      <c r="J20" s="29"/>
      <c r="K20">
        <f>IF(AND(D20&lt;&gt;"",OR(D20=D21,D20=D22,D20=D23,D20=D24,D20=D25,D20=D26,D20=D27,D20=D28,D20=D29,D20=D41,D20=D42,D20=D43,D20=D44,D20=D45,D20=D46,D20=D47,D20=D48,D20=D49,D20=D50,D20=D51,D20=D52,D20=D53,D20=D54,D20=D55,D20=D56,D20=D57,D20=D58,D20=D59,D20=D70,D20=D71,D20=D72,D20=D73,D20=D74,D20=D75,D20=D76,D20=D77,D20=D78,D20=D79,D20=D80,D20=D81,D20=D82,D20=D83,D20=D84,D20=D85,D20=D86,D20=D87,D20=D88,D20=O11,D20=O12,D20=O13,D20=O14,D20=O15,D20=O16,D20=O17,D20=O18,D20=O19,D20=O20,D20=O21,D20=O22,D20=O23,D20=O24,D20=O25,D20=O26,D20=O27,D20=O28,D20=O29,D20=O41,D20=O42,D20=O43,D20=O44,D20=O45,D20=O46,D20=O47,D20=O48,D20=O49,D20=O50,D20=O51,D20=O52,D20=O53,D20=O54,D20=O55,D20=O56,D20=O57,D20=O58,D20=O59,D20=O70,D20=O71,D20=O72,D20=O73,D20=O74,D20=O75,D20=O76,D20=O77,D20=O78,D20=O79,D20=O80,D20=O81,D20=O82,D20=O83,D20=O84,D20=O85,D20=O86,D20=O87,D20=O88,D20=Z11,D20=Z12,D20=Z13,D20=Z14,D20=Z15,D20=Z16,D20=Z17,D20=Z18,D20=Z19,D20=Z20,D20=Z21,D20=Z22,D20=Z23,D20=Z24,D20=Z25,D20=Z26,D20=Z27,D20=Z28,D20=Z29,D20=Z41,D20=Z42,D20=Z43,D20=Z44,D20=Z45,D20=Z46,D20=Z47,D20=Z48,D20=Z49,D20=Z50,D20=Z51,D20=Z52,D20=Z53,D20=Z54,D20=Z55,D20=Z56,D20=Z57,D20=Z58,D20=Z59,D20=Z70,D20=Z71,D20=Z72,D20=Z73,D20=Z74,D20=Z75,D20=Z76,D20=Z77,D20=Z78,D20=Z79,D20=Z80,D20=Z81,D20=Z82,D20=Z83,D20=Z84,D20=Z85,D20=Z86,D20=Z87,D20=Z88)),"Fehler",0)</f>
        <v>0</v>
      </c>
      <c r="L20" s="11">
        <v>0.52083333333333337</v>
      </c>
      <c r="M20" s="12">
        <v>0.54166666666666663</v>
      </c>
      <c r="N20" s="6"/>
      <c r="O20" s="15" t="s">
        <v>45</v>
      </c>
      <c r="P20" s="16" t="s">
        <v>39</v>
      </c>
      <c r="Q20" s="16" t="s">
        <v>25</v>
      </c>
      <c r="R20" s="15"/>
      <c r="S20" s="16" t="s">
        <v>181</v>
      </c>
      <c r="T20" s="16"/>
      <c r="U20" s="16" t="s">
        <v>89</v>
      </c>
      <c r="V20">
        <f>IF(AND(O20&lt;&gt;"",OR(O20=$O$21,O20=$O$22,O20=$O$23,O20=$O$24,O20=$O$25,O20=$O$26,O20=$O$27,O20=$O$28,O20=$O$29,O20=$O$41,O20=$O$42,O20=$O$43,O20=$O$44,O20=$O$45,O20=$O$46,O20=$O$47,O20=$O$48,O20=$O$49,O20=$O$50,O20=$O$51,O20=$O$52,O20=$O$53,O20=$O$54,O20=$O$55,O20=$O$56,O20=$O$57,O20=$O$58,O20=$O$59,O20=$O$70,O20=$O$71,O20=$O$72,O20=$O$73,O20=$O$74,O20=$O$75,O20=$O$76,O20=$O$77,O20=$O$78,O20=$O$79,O20=$O$80,O20=$O$81,O20=$O$82,O20=$O$83,O20=$O$84,O20=$O$85,O20=$O$86,O20=$O$87,O20=$O$88,O20=$Z$11,O20=$Z$12,O20=$Z$13,O20=$Z$14,O20=$Z$15,O20=$Z$16,O20=$Z$17,O20=$Z$18,O20=$Z$19,O20=$Z$20,O20=$Z$21,O20=$Z$22,O20=$Z$23,O20=$Z$24,O20=$Z$25,O20=$Z$26,O20=$Z$27,O20=$Z$28,O20=$Z$29,O20=$Z$41,O20=$Z$42,O20=$Z$43,O20=$Z$44,O20=$Z$45,O20=$Z$46,O20=$Z$47,O20=$Z$48,O20=$Z$49,O20=$Z$50,O20=$Z$51,O20=$Z$52,O20=$Z$53,O20=$Z$54,O20=$Z$55,O20=$Z$56,O20=$Z$57,O20=$Z$58,O20=$Z$59,O20=$Z$70,O20=$Z$71,O20=$Z$72,O20=$Z$73,O20=$Z$74,O20=$Z$75,O20=$Z$76,O20=$Z$77,O20=$Z$78,O20=$Z$79,O20=$Z$80,O20=$Z$81,O20=$Z$82,O20=$Z$83,O20=$Z$84,O20=$Z$85,O20=$Z$86,O20=$Z$87,O20=$Z$88)),"Fehler",0)</f>
        <v>0</v>
      </c>
      <c r="W20" s="11"/>
      <c r="X20" s="12"/>
      <c r="Y20" s="6"/>
      <c r="Z20" s="15"/>
      <c r="AA20" s="16"/>
      <c r="AB20" s="16"/>
      <c r="AC20" s="15"/>
      <c r="AD20" s="16"/>
      <c r="AE20" s="16"/>
      <c r="AF20" s="16"/>
      <c r="AG20">
        <f>IF(AND(Z20&lt;&gt;"",OR(Z20=$Z$21,Z20=$Z$22,Z20=$Z$23,Z20=$Z$24,Z20=$Z$25,Z20=$Z$26,Z20=$Z$27,Z20=$Z$28,Z20=$Z$29,Z20=$Z$41,Z20=$Z$42,Z20=$Z$43,Z20=$Z$44,Z20=$Z$45,Z20=$Z$46,Z20=$Z$47,Z20=$Z$48,Z20=$Z$49,Z20=$Z$50,Z20=$Z$51,Z20=$Z$52,Z20=$Z$53,Z20=$Z$54,Z20=$Z$55,Z20=$Z$56,Z20=$Z$57,Z20=$Z$58,Z20=$Z$59,Z20=$Z$70,Z20=$Z$71,Z20=$Z$72,Z20=$Z$73,Z20=$Z$74,Z20=$Z$75,Z20=$Z$76,Z20=$Z$77,Z20=$Z$78,Z20=$Z$79,Z20=$Z$80,Z20=$Z$81,Z20=$Z$82,Z20=$Z$83,Z20=$Z$84,Z20=$Z$85,Z20=$Z$86,Z20=$Z$87,Z20=$Z$88)),"Fehler",0)</f>
        <v>0</v>
      </c>
      <c r="AH20" s="13"/>
    </row>
    <row r="21" spans="1:34" ht="15.75" x14ac:dyDescent="0.25">
      <c r="A21" s="11">
        <v>0.54166666666666663</v>
      </c>
      <c r="B21" s="12">
        <v>0.5625</v>
      </c>
      <c r="C21" s="6"/>
      <c r="D21" s="15" t="s">
        <v>127</v>
      </c>
      <c r="E21" s="16" t="s">
        <v>123</v>
      </c>
      <c r="F21" s="16" t="s">
        <v>126</v>
      </c>
      <c r="G21" s="15"/>
      <c r="H21" s="16" t="s">
        <v>124</v>
      </c>
      <c r="I21" s="15"/>
      <c r="J21" s="29" t="s">
        <v>24</v>
      </c>
      <c r="K21">
        <f>IF(AND(D21&lt;&gt;"",OR(D21=D22,D21=D23,D21=D24,D21=D25,D21=D26,D21=D27,D21=D28,D21=D29,D21=D41,D21=D42,D21=D43,D21=D44,D21=D45,D21=D46,D21=D47,D21=D48,D21=D49,D21=D50,D21=D51,D21=D52,D21=D53,D21=D54,D21=D55,D21=D56,D21=D57,D21=D58,D21=D59,D21=D70,D21=D71,D21=D72,D21=D73,D21=D74,D21=D75,D21=D76,D21=D77,D21=D78,D21=D79,D21=D80,D21=D81,D21=D82,D21=D83,D21=D84,D21=D85,D21=D86,D21=D87,D21=D88,D21=O11,D21=O12,D21=O13,D21=O14,D21=O15,D21=O16,D21=O17,D21=O18,D21=O19,D21=O20,D21=O21,D21=O22,D21=O23,D21=O24,D21=O25,D21=O26,D21=O27,D21=O28,D21=O29,D21=O41,D21=O42,D21=O43,D21=O44,D21=O45,D21=O46,D21=O47,D21=O48,D21=O49,D21=O50,D21=O51,D21=O52,D21=O53,D21=O54,D21=O55,D21=O56,D21=O57,D21=O58,D21=O59,D21=O70,D21=O71,D21=O72,D21=O73,D21=O74,D21=O75,D21=O76,D21=O77,D21=O78,D21=O79,D21=O80,D21=O81,D21=O82,D21=O83,D21=O84,D21=O85,D21=O86,D21=O87,D21=O88,D21=Z11,D21=Z12,D21=Z13,D21=Z14,D21=Z15,D21=Z16,D21=Z17,D21=Z18,D21=Z19,D21=Z20,D21=Z21,D21=Z22,D21=Z23,D21=Z24,D21=Z25,D21=Z26,D21=Z27,D21=Z28,D21=Z29,D21=Z41,D21=Z42,D21=Z43,D21=Z44,D21=Z45,D21=Z46,D21=Z47,D21=Z48,D21=Z49,D21=Z50,D21=Z51,D21=Z52,D21=Z53,D21=Z54,D21=Z55,D21=Z56,D21=Z57,D21=Z58,D21=Z59,D21=Z70,D21=Z71,D21=Z72,D21=Z73,D21=Z74,D21=Z75,D21=Z76,D21=Z77,D21=Z78,D21=Z79,D21=Z80,D21=Z81,D21=Z82,D21=Z83,D21=Z84,D21=Z85,D21=Z86,D21=Z87,D21=Z88)),"Fehler",0)</f>
        <v>0</v>
      </c>
      <c r="L21" s="11"/>
      <c r="M21" s="12"/>
      <c r="N21" s="6"/>
      <c r="O21" s="15"/>
      <c r="P21" s="16"/>
      <c r="Q21" s="16"/>
      <c r="R21" s="15"/>
      <c r="S21" s="16"/>
      <c r="T21" s="15"/>
      <c r="U21" s="16"/>
      <c r="V21">
        <f>IF(AND(O21&lt;&gt;"",OR(O21=$O$22,O21=$O$23,O21=$O$24,O21=$O$25,O21=$O$26,O21=$O$27,O21=$O$28,O21=$O$29,O21=$O$41,O21=$O$42,O21=$O$43,O21=$O$44,O21=$O$45,O21=$O$46,O21=$O$47,O21=$O$48,O21=$O$49,O21=$O$50,O21=$O$51,O21=$O$52,O21=$O$53,O21=$O$54,O21=$O$55,O21=$O$56,O21=$O$57,O21=$O$58,O21=$O$59,O21=$O$70,O21=$O$71,O21=$O$72,O21=$O$73,O21=$O$74,O21=$O$75,O21=$O$76,O21=$O$77,O21=$O$78,O21=$O$79,O21=$O$80,O21=$O$81,O21=$O$82,O21=$O$83,O21=$O$84,O21=$O$85,O21=$O$86,O21=$O$87,O21=$O$88,O21=$Z$11,O21=$Z$12,O21=$Z$13,O21=$Z$14,O21=$Z$15,O21=$Z$16,O21=$Z$17,O21=$Z$18,O21=$Z$19,O21=$Z$20,O21=$Z$21,O21=$Z$22,O21=$Z$23,O21=$Z$24,O21=$Z$25,O21=$Z$26,O21=$Z$27,O21=$Z$28,O21=$Z$29,O21=$Z$41,O21=$Z$42,O21=$Z$43,O21=$Z$44,O21=$Z$45,O21=$Z$46,O21=$Z$47,O21=$Z$48,O21=$Z$49,O21=$Z$50,O21=$Z$51,O21=$Z$52,O21=$Z$53,O21=$Z$54,O21=$Z$55,O21=$Z$56,O21=$Z$57,O21=$Z$58,O21=$Z$59,O21=$Z$70,O21=$Z$71,O21=$Z$72,O21=$Z$73,O21=$Z$74,O21=$Z$75,O21=$Z$76,O21=$Z$77,O21=$Z$78,O21=$Z$79,O21=$Z$80,O21=$Z$81,O21=$Z$82,O21=$Z$83,O21=$Z$84,O21=$Z$85,O21=$Z$86,O21=$Z$87,O21=$Z$88)),"Fehler",0)</f>
        <v>0</v>
      </c>
      <c r="W21" s="11">
        <v>0.54166666666666663</v>
      </c>
      <c r="X21" s="12">
        <v>0.5625</v>
      </c>
      <c r="Y21" s="6"/>
      <c r="Z21" s="15"/>
      <c r="AA21" s="16"/>
      <c r="AB21" s="16"/>
      <c r="AC21" s="15"/>
      <c r="AD21" s="16"/>
      <c r="AE21" s="15"/>
      <c r="AF21" s="16"/>
      <c r="AG21">
        <f>IF(AND(Z21&lt;&gt;"",OR(Z21=$Z$22,Z21=$Z$23,Z21=$Z$24,Z21=$Z$25,Z21=$Z$26,Z21=$Z$27,Z21=$Z$28,Z21=$Z$29,Z21=$Z$41,Z21=$Z$42,Z21=$Z$43,Z21=$Z$44,Z21=$Z$45,Z21=$Z$46,Z21=$Z$47,Z21=$Z$48,Z21=$Z$49,Z21=$Z$50,Z21=$Z$51,Z21=$Z$52,Z21=$Z$53,Z21=$Z$54,Z21=$Z$55,Z21=$Z$56,Z21=$Z$57,Z21=$Z$58,Z21=$Z$59,Z21=$Z$70,Z21=$Z$71,Z21=$Z$72,Z21=$Z$73,Z21=$Z$74,Z21=$Z$75,Z21=$Z$76,Z21=$Z$77,Z21=$Z$78,Z21=$Z$79,Z21=$Z$80,Z21=$Z$81,Z21=$Z$82,Z21=$Z$83,Z21=$Z$84,Z21=$Z$85,Z21=$Z$86,Z21=$Z$87,Z21=$Z$88)),"Fehler",0)</f>
        <v>0</v>
      </c>
      <c r="AH21" s="13"/>
    </row>
    <row r="22" spans="1:34" ht="15.75" x14ac:dyDescent="0.25">
      <c r="A22" s="11">
        <v>0.5625</v>
      </c>
      <c r="B22" s="12">
        <v>0.58333333333333337</v>
      </c>
      <c r="C22" s="6"/>
      <c r="D22" s="15" t="s">
        <v>64</v>
      </c>
      <c r="E22" s="16" t="s">
        <v>123</v>
      </c>
      <c r="F22" s="16" t="s">
        <v>126</v>
      </c>
      <c r="G22" s="15"/>
      <c r="H22" s="16" t="s">
        <v>124</v>
      </c>
      <c r="I22" s="15"/>
      <c r="J22" s="29" t="s">
        <v>24</v>
      </c>
      <c r="K22">
        <f>IF(AND(D22&lt;&gt;"",OR(D22=D23,D22=D24,D22=D25,D22=D26,D22=D27,D22=D28,D22=D29,D22=D41,D22=D42,D22=D43,D22=D44,D22=D45,D22=D46,D22=D47,D22=D48,D22=D49,D22=D50,D22=D51,D22=D52,D22=D53,D22=D54,D22=D55,D22=D56,D22=D57,D22=D58,D22=D59,D22=D70,D22=D71,D22=D72,D22=D73,D22=D74,D22=D75,D22=D76,D22=D77,D22=D78,D22=D79,D22=D80,D22=D81,D22=D82,D22=D83,D22=D84,D22=D85,D22=D86,D22=D87,D22=D88,D22=O11,D22=O12,D22=O13,D22=O14,D22=O15,D22=O16,D22=O17,D22=O18,D22=O19,D22=O20,D22=O21,D22=O22,D22=O23,D22=O24,D22=O25,D22=O26,D22=O27,D22=O28,D22=O29,D22=O41,D22=O42,D22=O43,D22=O44,D22=O45,D22=O46,D22=O47,D22=O48,D22=O49,D22=O50,D22=O51,D22=O52,D22=O53,D22=O54,D22=O55,D22=O56,D22=O57,D22=O58,D22=O59,D22=O70,D22=O71,D22=O72,D22=O73,D22=O74,D22=O75,D22=O76,D22=O77,D22=O78,D22=O79,D22=O80,D22=O81,D22=O82,D22=O83,D22=O84,D22=O85,D22=O86,D22=O87,D22=O88,D22=Z11,D22=Z12,D22=Z13,D22=Z14,D22=Z15,D22=Z16,D22=Z17,D22=Z18,D22=Z19,D22=Z20,D22=Z21,D22=Z22,D22=Z23,D22=Z24,D22=Z25,D22=Z26,D22=Z27,D22=Z28,D22=Z29,D22=Z41,D22=Z42,D22=Z43,D22=Z44,D22=Z45,D22=Z46,D22=Z47,D22=Z48,D22=Z49,D22=Z50,D22=Z51,D22=Z52,D22=Z53,D22=Z54,D22=Z55,D22=Z56,D22=Z57,D22=Z58,D22=Z59,D22=Z70,D22=Z71,D22=Z72,D22=Z73,D22=Z74,D22=Z75,D22=Z76,D22=Z77,D22=Z78,D22=Z79,D22=Z80,D22=Z81,D22=Z82,D22=Z83,D22=Z84,D22=Z85,D22=Z86,D22=Z87,D22=Z88)),"Fehler",0)</f>
        <v>0</v>
      </c>
      <c r="L22" s="11">
        <v>0.5625</v>
      </c>
      <c r="M22" s="12">
        <v>0.58333333333333337</v>
      </c>
      <c r="N22" s="6"/>
      <c r="O22" s="15" t="s">
        <v>115</v>
      </c>
      <c r="P22" s="16" t="s">
        <v>39</v>
      </c>
      <c r="Q22" s="16" t="s">
        <v>38</v>
      </c>
      <c r="R22" s="15"/>
      <c r="S22" s="16" t="s">
        <v>179</v>
      </c>
      <c r="T22" s="16"/>
      <c r="U22" s="16" t="s">
        <v>89</v>
      </c>
      <c r="V22">
        <f>IF(AND(O22&lt;&gt;"",OR(O22=$O$23,O22=$O$24,O22=$O$25,O22=$O$26,O22=$O$27,O22=$O$28,O22=$O$29,O22=$O$41,O22=$O$42,O22=$O$43,O22=$O$44,O22=$O$45,O22=$O$46,O22=$O$47,O22=$O$48,O22=$O$49,O22=$O$50,O22=$O$51,O22=$O$52,O22=$O$53,O22=$O$54,O22=$O$55,O22=$O$56,O22=$O$57,O22=$O$58,O22=$O$59,O22=$O$70,O22=$O$71,O22=$O$72,O22=$O$73,O22=$O$74,O22=$O$75,O22=$O$76,O22=$O$77,O22=$O$78,O22=$O$79,O22=$O$80,O22=$O$81,O22=$O$82,O22=$O$83,O22=$O$84,O22=$O$85,O22=$O$86,O22=$O$87,O22=$O$88,O22=$Z$11,O22=$Z$12,O22=$Z$13,O22=$Z$14,O22=$Z$15,O22=$Z$16,O22=$Z$17,O22=$Z$18,O22=$Z$19,O22=$Z$20,O22=$Z$21,O22=$Z$22,O22=$Z$23,O22=$Z$24,O22=$Z$25,O22=$Z$26,O22=$Z$27,O22=$Z$28,O22=$Z$29,O22=$Z$41,O22=$Z$42,O22=$Z$43,O22=$Z$44,O22=$Z$45,O22=$Z$46,O22=$Z$47,O22=$Z$48,O22=$Z$49,O22=$Z$50,O22=$Z$51,O22=$Z$52,O22=$Z$53,O22=$Z$54,O22=$Z$55,O22=$Z$56,O22=$Z$57,O22=$Z$58,O22=$Z$59,O22=$Z$70,O22=$Z$71,O22=$Z$72,O22=$Z$73,O22=$Z$74,O22=$Z$75,O22=$Z$76,O22=$Z$77,O22=$Z$78,O22=$Z$79,O22=$Z$80,O22=$Z$81,O22=$Z$82,O22=$Z$83,O22=$Z$84,O22=$Z$85,O22=$Z$86,O22=$Z$87,O22=$Z$88)),"Fehler",0)</f>
        <v>0</v>
      </c>
      <c r="W22" s="11">
        <v>0.5625</v>
      </c>
      <c r="X22" s="12">
        <v>0.58333333333333337</v>
      </c>
      <c r="Y22" s="6"/>
      <c r="Z22" s="15"/>
      <c r="AA22" s="16"/>
      <c r="AB22" s="16"/>
      <c r="AC22" s="15"/>
      <c r="AD22" s="16"/>
      <c r="AE22" s="16"/>
      <c r="AF22" s="16"/>
      <c r="AG22">
        <f>IF(AND(Z22&lt;&gt;"",OR(Z22=$Z$23,Z22=$Z$24,Z22=$Z$25,Z22=$Z$26,Z22=$Z$27,Z22=$Z$28,Z22=$Z$29,Z22=$Z$41,Z22=$Z$42,Z22=$Z$43,Z22=$Z$44,Z22=$Z$45,Z22=$Z$46,Z22=$Z$47,Z22=$Z$48,Z22=$Z$49,Z22=$Z$50,Z22=$Z$51,Z22=$Z$52,Z22=$Z$53,Z22=$Z$54,Z22=$Z$55,Z22=$Z$56,Z22=$Z$57,Z22=$Z$58,Z22=$Z$59,Z22=$Z$70,Z22=$Z$71,Z22=$Z$72,Z22=$Z$73,Z22=$Z$74,Z22=$Z$75,Z22=$Z$76,Z22=$Z$77,Z22=$Z$78,Z22=$Z$79,Z22=$Z$80,Z22=$Z$81,Z22=$Z$82,Z22=$Z$83,Z22=$Z$84,Z22=$Z$85,Z22=$Z$86,Z22=$Z$87,Z22=$Z$88)),"Fehler",0)</f>
        <v>0</v>
      </c>
      <c r="AH22" s="13"/>
    </row>
    <row r="23" spans="1:34" ht="15.75" x14ac:dyDescent="0.25">
      <c r="A23" s="11">
        <v>0.58333333333333337</v>
      </c>
      <c r="B23" s="12">
        <v>0.60416666666666663</v>
      </c>
      <c r="C23" s="6"/>
      <c r="D23" s="15" t="s">
        <v>77</v>
      </c>
      <c r="E23" s="16" t="s">
        <v>123</v>
      </c>
      <c r="F23" s="16" t="s">
        <v>126</v>
      </c>
      <c r="G23" s="15"/>
      <c r="H23" s="16" t="s">
        <v>124</v>
      </c>
      <c r="I23" s="15"/>
      <c r="J23" s="29" t="s">
        <v>24</v>
      </c>
      <c r="K23">
        <f>IF(AND(D23&lt;&gt;"",OR(D23=D24,D23=D25,D23=D26,D23=D27,D23=D28,D23=D29,D23=D41,D23=D42,D23=D43,D23=D44,D23=D45,D23=D46,D23=D47,D23=D48,D23=D49,D23=D50,D23=D51,D23=D52,D23=D53,D23=D54,D23=D55,D23=D56,D23=D57,D23=D58,D23=D59,D23=D70,D23=D71,D23=D72,D23=D73,D23=D74,D23=D75,D23=D76,D23=D77,D23=D78,D23=D79,D23=D80,D23=D81,D23=D82,D23=D83,D23=D84,D23=D85,D23=D86,D23=D87,D23=D88,D23=O11,D23=O12,D23=O13,D23=O14,D23=O15,D23=O16,D23=O17,D23=O18,D23=O19,D23=O20,D23=O21,D23=O22,D23=O23,D23=O24,D23=O25,D23=O26,D23=O27,D23=O28,D23=O29,D23=O41,D23=O42,D23=O43,D23=O44,D23=O45,D23=O46,D23=O47,D23=O48,D23=O49,D23=O50,D23=O51,D23=O52,D23=O53,D23=O54,D23=O55,D23=O56,D23=O57,D23=O58,D23=O59,D23=O70,D23=O71,D23=O72,D23=O73,D23=O74,D23=O75,D23=O76,D23=O77,D23=O78,D23=O79,D23=O80,D23=O81,D23=O82,D23=O83,D23=O84,D23=O85,D23=O86,D23=O87,D23=O88,D23=Z11,D23=Z12,D23=Z13,D23=Z14,D23=Z15,D23=Z16,D23=Z17,D23=Z18,D23=Z19,D23=Z20,D23=Z21,D23=Z22,D23=Z23,D23=Z24,D23=Z25,D23=Z26,D23=Z27,D23=Z28,D23=Z29,D23=Z41,D23=Z42,D23=Z43,D23=Z44,D23=Z45,D23=Z46,D23=Z47,D23=Z48,D23=Z49,D23=Z50,D23=Z51,D23=Z52,D23=Z53,D23=Z54,D23=Z55,D23=Z56,D23=Z57,D23=Z58,D23=Z59,D23=Z70,D23=Z71,D23=Z72,D23=Z73,D23=Z74,D23=Z75,D23=Z76,D23=Z77,D23=Z78,D23=Z79,D23=Z80,D23=Z81,D23=Z82,D23=Z83,D23=Z84,D23=Z85,D23=Z86,D23=Z87,D23=Z88)),"Fehler",0)</f>
        <v>0</v>
      </c>
      <c r="L23" s="11">
        <v>0.58333333333333337</v>
      </c>
      <c r="M23" s="12">
        <v>0.60416666666666663</v>
      </c>
      <c r="N23" s="6"/>
      <c r="O23" s="15" t="s">
        <v>136</v>
      </c>
      <c r="P23" s="16" t="s">
        <v>39</v>
      </c>
      <c r="Q23" s="16" t="s">
        <v>38</v>
      </c>
      <c r="R23" s="15"/>
      <c r="S23" s="16" t="s">
        <v>179</v>
      </c>
      <c r="T23" s="16"/>
      <c r="U23" s="16" t="s">
        <v>89</v>
      </c>
      <c r="V23">
        <f>IF(AND(O23&lt;&gt;"",OR(O23=$O$24,O23=$O$25,O23=$O$26,O23=$O$27,O23=$O$28,O23=$O$29,O23=$O$41,O23=$O$42,O23=$O$43,O23=$O$44,O23=$O$45,O23=$O$46,O23=$O$47,O23=$O$48,O23=$O$49,O23=$O$50,O23=$O$51,O23=$O$52,O23=$O$53,O23=$O$54,O23=$O$55,O23=$O$56,O23=$O$57,O23=$O$58,O23=$O$59,O23=$O$70,O23=$O$71,O23=$O$72,O23=$O$73,O23=$O$74,O23=$O$75,O23=$O$76,O23=$O$77,O23=$O$78,O23=$O$79,O23=$O$80,O23=$O$81,O23=$O$82,O23=$O$83,O23=$O$84,O23=$O$85,O23=$O$86,O23=$O$87,O23=$O$88,O23=$Z$11,O23=$Z$12,O23=$Z$13,O23=$Z$14,O23=$Z$15,O23=$Z$16,O23=$Z$17,O23=$Z$18,O23=$Z$19,O23=$Z$20,O23=$Z$21,O23=$Z$22,O23=$Z$23,O23=$Z$24,O23=$Z$25,O23=$Z$26,O23=$Z$27,O23=$Z$28,O23=$Z$29,O23=$Z$41,O23=$Z$42,O23=$Z$43,O23=$Z$44,O23=$Z$45,O23=$Z$46,O23=$Z$47,O23=$Z$48,O23=$Z$49,O23=$Z$50,O23=$Z$51,O23=$Z$52,O23=$Z$53,O23=$Z$54,O23=$Z$55,O23=$Z$56,O23=$Z$57,O23=$Z$58,O23=$Z$59,O23=$Z$70,O23=$Z$71,O23=$Z$72,O23=$Z$73,O23=$Z$74,O23=$Z$75,O23=$Z$76,O23=$Z$77,O23=$Z$78,O23=$Z$79,O23=$Z$80,O23=$Z$81,O23=$Z$82,O23=$Z$83,O23=$Z$84,O23=$Z$85,O23=$Z$86,O23=$Z$87,O23=$Z$88)),"Fehler",0)</f>
        <v>0</v>
      </c>
      <c r="W23" s="11">
        <v>0.58333333333333337</v>
      </c>
      <c r="X23" s="12">
        <v>0.60416666666666663</v>
      </c>
      <c r="Y23" s="6"/>
      <c r="Z23" s="15"/>
      <c r="AA23" s="16"/>
      <c r="AB23" s="16"/>
      <c r="AC23" s="15"/>
      <c r="AD23" s="16"/>
      <c r="AE23" s="16"/>
      <c r="AF23" s="16"/>
      <c r="AG23">
        <f>IF(AND(Z23&lt;&gt;"",OR(Z23=$Z$24,Z23=$Z$25,Z23=$Z$26,Z23=$Z$27,Z23=$Z$28,Z23=$Z$29,Z23=$Z$41,Z23=$Z$42,Z23=$Z$43,Z23=$Z$44,Z23=$Z$45,Z23=$Z$46,Z23=$Z$47,Z23=$Z$48,Z23=$Z$49,Z23=$Z$50,Z23=$Z$51,Z23=$Z$52,Z23=$Z$53,Z23=$Z$54,Z23=$Z$55,Z23=$Z$56,Z23=$Z$57,Z23=$Z$58,Z23=$Z$59,Z23=$Z$70,Z23=$Z$71,Z23=$Z$72,Z23=$Z$73,Z23=$Z$74,Z23=$Z$75,Z23=$Z$76,Z23=$Z$77,Z23=$Z$78,Z23=$Z$79,Z23=$Z$80,Z23=$Z$81,Z23=$Z$82,Z23=$Z$83,Z23=$Z$84,Z23=$Z$85,Z23=$Z$86,Z23=$Z$87,Z23=$Z$88)),"Fehler",0)</f>
        <v>0</v>
      </c>
      <c r="AH23" s="13"/>
    </row>
    <row r="24" spans="1:34" ht="15.75" x14ac:dyDescent="0.25">
      <c r="A24" s="11">
        <v>0.60416666666666663</v>
      </c>
      <c r="B24" s="12">
        <v>0.625</v>
      </c>
      <c r="C24" s="6"/>
      <c r="D24" s="15"/>
      <c r="E24" s="16"/>
      <c r="F24" s="16"/>
      <c r="G24" s="15"/>
      <c r="H24" s="16"/>
      <c r="I24" s="16"/>
      <c r="J24" s="29"/>
      <c r="K24">
        <f>IF(AND(D24&lt;&gt;"",OR(D24=D25,D24=D26,D24=D27,D24=D28,D24=D29,D24=D41,D24=D42,D24=D43,D24=D44,D24=D45,D24=D46,D24=D47,D24=D48,D24=D49,D24=D50,D24=D51,D24=D52,D24=D53,D24=D54,D24=D55,D24=D56,D24=D57,D24=D58,D24=D59,D24=D70,D24=D71,D24=D72,D24=D73,D24=D74,D24=D75,D24=D76,D24=D77,D24=D78,D24=D79,D24=D80,D24=D81,D24=D82,D24=D83,D24=D84,D24=D85,D24=D86,D24=D87,D24=D88,D24=O11,D24=O12,D24=O13,D24=O14,D24=O15,D24=O16,D24=O17,D24=O18,D24=O19,D24=O20,D24=O21,D24=O22,D24=O23,D24=O24,D24=O25,D24=O26,D24=O27,D24=O28,D24=O29,D24=O41,D24=O42,D24=O43,D24=O44,D24=O45,D24=O46,D24=O47,D24=O48,D24=O49,D24=O50,D24=O51,D24=O52,D24=O53,D24=O54,D24=O55,D24=O56,D24=O57,D24=O58,D24=O59,D24=O70,D24=O71,D24=O72,D24=O73,D24=O74,D24=O75,D24=O76,D24=O77,D24=O78,D24=O79,D24=O80,D24=O81,D24=O82,D24=O83,D24=O84,D24=O85,D24=O86,D24=O87,D24=O88,D24=Z11,D24=Z12,D24=Z13,D24=Z14,D24=Z15,D24=Z16,D24=Z17,D24=Z18,D24=Z19,D24=Z20,D24=Z21,D24=Z22,D24=Z23,D24=Z24,D24=Z25,D24=Z26,D24=Z27,D24=Z28,D24=Z29,D24=Z41,D24=Z42,D24=Z43,D24=Z44,D24=Z45,D24=Z46,D24=Z47,D24=Z48,D24=Z49,D24=Z50,D24=Z51,D24=Z52,D24=Z53,D24=Z54,D24=Z55,D24=Z56,D24=Z57,D24=Z58,D24=Z59,D24=Z70,D24=Z71,D24=Z72,D24=Z73,D24=Z74,D24=Z75,D24=Z76,D24=Z77,D24=Z78,D24=Z79,D24=Z80,D24=Z81,D24=Z82,D24=Z83,D24=Z84,D24=Z85,D24=Z86,D24=Z87,D24=Z88)),"Fehler",0)</f>
        <v>0</v>
      </c>
      <c r="L24" s="11">
        <v>0.60416666666666663</v>
      </c>
      <c r="M24" s="12">
        <v>0.625</v>
      </c>
      <c r="N24" s="6"/>
      <c r="O24" s="15" t="s">
        <v>86</v>
      </c>
      <c r="P24" s="16" t="s">
        <v>39</v>
      </c>
      <c r="Q24" s="16" t="s">
        <v>38</v>
      </c>
      <c r="R24" s="15"/>
      <c r="S24" s="16" t="s">
        <v>179</v>
      </c>
      <c r="T24" s="16"/>
      <c r="U24" s="16" t="s">
        <v>89</v>
      </c>
      <c r="V24">
        <f>IF(AND(O24&lt;&gt;"",OR(O24=$O$25,O24=$O$26,O24=$O$27,O24=$O$28,O24=$O$29,O24=$O$41,O24=$O$42,O24=$O$43,O24=$O$44,O24=$O$45,O24=$O$46,O24=$O$47,O24=$O$48,O24=$O$49,O24=$O$50,O24=$O$51,O24=$O$52,O24=$O$53,O24=$O$54,O24=$O$55,O24=$O$56,O24=$O$57,O24=$O$58,O24=$O$59,O24=$O$70,O24=$O$71,O24=$O$72,O24=$O$73,O24=$O$74,O24=$O$75,O24=$O$76,O24=$O$77,O24=$O$78,O24=$O$79,O24=$O$80,O24=$O$81,O24=$O$82,O24=$O$83,O24=$O$84,O24=$O$85,O24=$O$86,O24=$O$87,O24=$O$88,O24=$Z$11,O24=$Z$12,O24=$Z$13,O24=$Z$14,O24=$Z$15,O24=$Z$16,O24=$Z$17,O24=$Z$18,O24=$Z$19,O24=$Z$20,O24=$Z$21,O24=$Z$22,O24=$Z$23,O24=$Z$24,O24=$Z$25,O24=$Z$26,O24=$Z$27,O24=$Z$28,O24=$Z$29,O24=$Z$41,O24=$Z$42,O24=$Z$43,O24=$Z$44,O24=$Z$45,O24=$Z$46,O24=$Z$47,O24=$Z$48,O24=$Z$49,O24=$Z$50,O24=$Z$51,O24=$Z$52,O24=$Z$53,O24=$Z$54,O24=$Z$55,O24=$Z$56,O24=$Z$57,O24=$Z$58,O24=$Z$59,O24=$Z$70,O24=$Z$71,O24=$Z$72,O24=$Z$73,O24=$Z$74,O24=$Z$75,O24=$Z$76,O24=$Z$77,O24=$Z$78,O24=$Z$79,O24=$Z$80,O24=$Z$81,O24=$Z$82,O24=$Z$83,O24=$Z$84,O24=$Z$85,O24=$Z$86,O24=$Z$87,O24=$Z$88)),"Fehler",0)</f>
        <v>0</v>
      </c>
      <c r="W24" s="11">
        <v>0.60416666666666663</v>
      </c>
      <c r="X24" s="12">
        <v>0.625</v>
      </c>
      <c r="Y24" s="6"/>
      <c r="Z24" s="15"/>
      <c r="AA24" s="16"/>
      <c r="AB24" s="16"/>
      <c r="AC24" s="15"/>
      <c r="AD24" s="16"/>
      <c r="AE24" s="16"/>
      <c r="AF24" s="16"/>
      <c r="AG24">
        <f>IF(AND(Z24&lt;&gt;"",OR(Z24=$Z$25,Z24=$Z$26,Z24=$Z$27,Z24=$Z$28,Z24=$Z$29,Z24=$Z$41,Z24=$Z$42,Z24=$Z$43,Z24=$Z$44,Z24=$Z$45,Z24=$Z$46,Z24=$Z$47,Z24=$Z$48,Z24=$Z$49,Z24=$Z$50,Z24=$Z$51,Z24=$Z$52,Z24=$Z$53,Z24=$Z$54,Z24=$Z$55,Z24=$Z$56,Z24=$Z$57,Z24=$Z$58,Z24=$Z$59,Z24=$Z$70,Z24=$Z$71,Z24=$Z$72,Z24=$Z$73,Z24=$Z$74,Z24=$Z$75,Z24=$Z$76,Z24=$Z$77,Z24=$Z$78,Z24=$Z$79,Z24=$Z$80,Z24=$Z$81,Z24=$Z$82,Z24=$Z$83,Z24=$Z$84,Z24=$Z$85,Z24=$Z$86,Z24=$Z$87,Z24=$Z$88)),"Fehler",0)</f>
        <v>0</v>
      </c>
      <c r="AH24" s="13"/>
    </row>
    <row r="25" spans="1:34" ht="15.75" x14ac:dyDescent="0.25">
      <c r="A25" s="11">
        <v>0.625</v>
      </c>
      <c r="B25" s="12">
        <v>0.64583333333333337</v>
      </c>
      <c r="C25" s="6"/>
      <c r="D25" s="15" t="s">
        <v>128</v>
      </c>
      <c r="E25" s="16" t="s">
        <v>123</v>
      </c>
      <c r="F25" s="16" t="s">
        <v>124</v>
      </c>
      <c r="G25" s="15"/>
      <c r="H25" s="16" t="s">
        <v>131</v>
      </c>
      <c r="I25" s="16"/>
      <c r="J25" s="29" t="s">
        <v>44</v>
      </c>
      <c r="K25">
        <f>IF(AND(D25&lt;&gt;"",OR(D25=D26,D25=D27,D25=D28,D25=D29,D25=D41,D25=D42,D25=D43,D25=D44,D25=D45,D25=D46,D25=D47,D25=D48,D25=D49,D25=D50,D25=D51,D25=D52,D25=D53,D25=D54,D25=D55,D25=D56,D25=D57,D25=D58,D25=D59,D25=D70,D25=D71,D25=D72,D25=D73,D25=D74,D25=D75,D25=D76,D25=D77,D25=D78,D25=D79,D25=D80,D25=D81,D25=D82,D25=D83,D25=D84,D25=D85,D25=D86,D25=D87,D25=D88,D25=O11,D25=O12,D25=O13,D25=O14,D25=O15,D25=O16,D25=O17,D25=O18,D25=O19,D25=O20,D25=O21,D25=O22,D25=O23,D25=O24,D25=O25,D25=O26,D25=O27,D25=O28,D25=O29,D25=O41,D25=O42,D25=O43,D25=O44,D25=O45,D25=O46,D25=O47,D25=O48,D25=O49,D25=O50,D25=O51,D25=O52,D25=O53,D25=O54,D25=O55,D25=O56,D25=O57,D25=O58,D25=O59,D25=O70,D25=O71,D25=O72,D25=O73,D25=O74,D25=O75,D25=O76,D25=O77,D25=O78,D25=O79,D25=O80,D25=O81,D25=O82,D25=O83,D25=O84,D25=O85,D25=O86,D25=O87,D25=O88,D25=Z11,D25=Z12,D25=Z13,D25=Z14,D25=Z15,D25=Z16,D25=Z17,D25=Z18,D25=Z19,D25=Z20,D25=Z21,D25=Z22,D25=Z23,D25=Z24,D25=Z25,D25=Z26,D25=Z27,D25=Z28,D25=Z29,D25=Z41,D25=Z42,D25=Z43,D25=Z44,D25=Z45,D25=Z46,D25=Z47,D25=Z48,D25=Z49,D25=Z50,D25=Z51,D25=Z52,D25=Z53,D25=Z54,D25=Z55,D25=Z56,D25=Z57,D25=Z58,D25=Z59,D25=Z70,D25=Z71,D25=Z72,D25=Z73,D25=Z74,D25=Z75,D25=Z76,D25=Z77,D25=Z78,D25=Z79,D25=Z80,D25=Z81,D25=Z82,D25=Z83,D25=Z84,D25=Z85,D25=Z86,D25=Z87,D25=Z88)),"Fehler",0)</f>
        <v>0</v>
      </c>
      <c r="L25" s="11">
        <v>0.625</v>
      </c>
      <c r="M25" s="12">
        <v>0.64583333333333337</v>
      </c>
      <c r="N25" s="6"/>
      <c r="O25" s="15" t="s">
        <v>137</v>
      </c>
      <c r="P25" s="16" t="s">
        <v>39</v>
      </c>
      <c r="Q25" s="16" t="s">
        <v>38</v>
      </c>
      <c r="R25" s="15"/>
      <c r="S25" s="16" t="s">
        <v>179</v>
      </c>
      <c r="T25" s="16"/>
      <c r="U25" s="16" t="s">
        <v>89</v>
      </c>
      <c r="V25">
        <f>IF(AND(O25&lt;&gt;"",OR(O25=$O$26,O25=$O$27,O25=$O$28,O25=$O$29,O25=$O$41,O25=$O$42,O25=$O$43,O25=$O$44,O25=$O$45,O25=$O$46,O25=$O$47,O25=$O$48,O25=$O$49,O25=$O$50,O25=$O$51,O25=$O$52,O25=$O$53,O25=$O$54,O25=$O$55,O25=$O$56,O25=$O$57,O25=$O$58,O25=$O$59,O25=$O$70,O25=$O$71,O25=$O$72,O25=$O$73,O25=$O$74,O25=$O$75,O25=$O$76,O25=$O$77,O25=$O$78,O25=$O$79,O25=$O$80,O25=$O$81,O25=$O$82,O25=$O$83,O25=$O$84,O25=$O$85,O25=$O$86,O25=$O$87,O25=$O$88,O25=$Z$11,O25=$Z$12,O25=$Z$13,O25=$Z$14,O25=$Z$15,O25=$Z$16,O25=$Z$17,O25=$Z$18,O25=$Z$19,O25=$Z$20,O25=$Z$21,O25=$Z$22,O25=$Z$23,O25=$Z$24,O25=$Z$25,O25=$Z$26,O25=$Z$27,O25=$Z$28,O25=$Z$29,O25=$Z$41,O25=$Z$42,O25=$Z$43,O25=$Z$44,O25=$Z$45,O25=$Z$46,O25=$Z$47,O25=$Z$48,O25=$Z$49,O25=$Z$50,O25=$Z$51,O25=$Z$52,O25=$Z$53,O25=$Z$54,O25=$Z$55,O25=$Z$56,O25=$Z$57,O25=$Z$58,O25=$Z$59,O25=$Z$70,O25=$Z$71,O25=$Z$72,O25=$Z$73,O25=$Z$74,O25=$Z$75,O25=$Z$76,O25=$Z$77,O25=$Z$78,O25=$Z$79,O25=$Z$80,O25=$Z$81,O25=$Z$82,O25=$Z$83,O25=$Z$84,O25=$Z$85,O25=$Z$86,O25=$Z$87,O25=$Z$88)),"Fehler",0)</f>
        <v>0</v>
      </c>
      <c r="W25" s="11"/>
      <c r="X25" s="12"/>
      <c r="Y25" s="6"/>
      <c r="Z25" s="15"/>
      <c r="AA25" s="16"/>
      <c r="AB25" s="16"/>
      <c r="AC25" s="15"/>
      <c r="AD25" s="16"/>
      <c r="AE25" s="16"/>
      <c r="AF25" s="16"/>
      <c r="AG25">
        <f>IF(AND(Z25&lt;&gt;"",OR(Z25=$Z$26,Z25=$Z$27,Z25=$Z$28,Z25=$Z$29,Z25=$Z$41,Z25=$Z$42,Z25=$Z$43,Z25=$Z$44,Z25=$Z$45,Z25=$Z$46,Z25=$Z$47,Z25=$Z$48,Z25=$Z$49,Z25=$Z$50,Z25=$Z$51,Z25=$Z$52,Z25=$Z$53,Z25=$Z$54,Z25=$Z$55,Z25=$Z$56,Z25=$Z$57,Z25=$Z$58,Z25=$Z$59,Z25=$Z$70,Z25=$Z$71,Z25=$Z$72,Z25=$Z$73,Z25=$Z$74,Z25=$Z$75,Z25=$Z$76,Z25=$Z$77,Z25=$Z$78,Z25=$Z$79,Z25=$Z$80,Z25=$Z$81,Z25=$Z$82,Z25=$Z$83,Z25=$Z$84,Z25=$Z$85,Z25=$Z$86,Z25=$Z$87,Z25=$Z$88)),"Fehler",0)</f>
        <v>0</v>
      </c>
      <c r="AH25" s="13"/>
    </row>
    <row r="26" spans="1:34" ht="15.75" x14ac:dyDescent="0.25">
      <c r="A26" s="11">
        <v>0.64583333333333337</v>
      </c>
      <c r="B26" s="12">
        <v>0.66666666666666663</v>
      </c>
      <c r="C26" s="6"/>
      <c r="D26" s="15" t="s">
        <v>129</v>
      </c>
      <c r="E26" s="16" t="s">
        <v>123</v>
      </c>
      <c r="F26" s="16" t="s">
        <v>124</v>
      </c>
      <c r="G26" s="15"/>
      <c r="H26" s="16" t="s">
        <v>131</v>
      </c>
      <c r="I26" s="16"/>
      <c r="J26" s="29" t="s">
        <v>44</v>
      </c>
      <c r="K26">
        <f>IF(AND(D26&lt;&gt;"",OR(D26=D27,D26=D28,D26=D29,D26=D41,D26=D42,D26=D43,D26=D44,D26=D45,D26=D46,D26=D47,D26=D48,D26=D49,D26=D50,D26=D51,D26=D52,D26=D53,D26=D54,D26=D55,D26=D56,D26=D57,D26=D58,D26=D59,D26=D70,D26=D71,D26=D72,D26=D73,D26=D74,D26=D75,D26=D76,D26=D77,D26=D78,D26=D79,D26=D80,D26=D81,D26=D82,D26=D83,D26=D84,D26=D85,D26=D86,D26=D87,D26=D88,D26=O11,D26=O12,D26=O13,D26=O14,D26=O15,D26=O16,D26=O17,D26=O18,D26=O19,D26=O20,D26=O21,D26=O22,D26=O23,D26=O24,D26=O25,D26=O26,D26=O27,D26=O28,D26=O29,D26=O41,D26=O42,D26=O43,D26=O44,D26=O45,D26=O46,D26=O47,D26=O48,D26=O49,D26=O50,D26=O51,D26=O52,D26=O53,D26=O54,D26=O55,D26=O56,D26=O57,D26=O58,D26=O59,D26=O70,D26=O71,D26=O72,D26=O73,D26=O74,D26=O75,D26=O76,D26=O77,D26=O78,D26=O79,D26=O80,D26=O81,D26=O82,D26=O83,D26=O84,D26=O85,D26=O86,D26=O87,D26=O88,D26=Z11,D26=Z12,D26=Z13,D26=Z14,D26=Z15,D26=Z16,D26=Z17,D26=Z18,D26=Z19,D26=Z20,D26=Z21,D26=Z22,D26=Z23,D26=Z24,D26=Z25,D26=Z26,D26=Z27,D26=Z28,D26=Z29,D26=Z41,D26=Z42,D26=Z43,D26=Z44,D26=Z45,D26=Z46,D26=Z47,D26=Z48,D26=Z49,D26=Z50,D26=Z51,D26=Z52,D26=Z53,D26=Z54,D26=Z55,D26=Z56,D26=Z57,D26=Z58,D26=Z59,D26=Z70,D26=Z71,D26=Z72,D26=Z73,D26=Z74,D26=Z75,D26=Z76,D26=Z77,D26=Z78,D26=Z79,D26=Z80,D26=Z81,D26=Z82,D26=Z83,D26=Z84,D26=Z85,D26=Z86,D26=Z87,D26=Z88)),"Fehler",0)</f>
        <v>0</v>
      </c>
      <c r="L26" s="11">
        <v>0.64583333333333337</v>
      </c>
      <c r="M26" s="12">
        <v>0.66666666666666663</v>
      </c>
      <c r="N26" s="16"/>
      <c r="O26" s="15" t="s">
        <v>113</v>
      </c>
      <c r="P26" s="16" t="s">
        <v>39</v>
      </c>
      <c r="Q26" s="16" t="s">
        <v>38</v>
      </c>
      <c r="R26" s="15"/>
      <c r="S26" s="16" t="s">
        <v>179</v>
      </c>
      <c r="T26" s="16"/>
      <c r="U26" s="16" t="s">
        <v>89</v>
      </c>
      <c r="V26">
        <f>IF(AND(O26&lt;&gt;"",OR(O26=$O$27,O26=$O$28,O26=$O$29,O26=$O$41,O26=$O$42,O26=$O$43,O26=$O$44,O26=$O$45,O26=$O$46,O26=$O$47,O26=$O$48,O26=$O$49,O26=$O$50,O26=$O$51,O26=$O$52,O26=$O$53,O26=$O$54,O26=$O$55,O26=$O$56,O26=$O$57,O26=$O$58,O26=$O$59,O26=$O$70,O26=$O$71,O26=$O$72,O26=$O$73,O26=$O$74,O26=$O$75,O26=$O$76,O26=$O$77,O26=$O$78,O26=$O$79,O26=$O$80,O26=$O$81,O26=$O$82,O26=$O$83,O26=$O$84,O26=$O$85,O26=$O$86,O26=$O$87,O26=$O$88,O26=$Z$11,O26=$Z$12,O26=$Z$13,O26=$Z$14,O26=$Z$15,O26=$Z$16,O26=$Z$17,O26=$Z$18,O26=$Z$19,O26=$Z$20,O26=$Z$21,O26=$Z$22,O26=$Z$23,O26=$Z$24,O26=$Z$25,O26=$Z$26,O26=$Z$27,O26=$Z$28,O26=$Z$29,O26=$Z$41,O26=$Z$42,O26=$Z$43,O26=$Z$44,O26=$Z$45,O26=$Z$46,O26=$Z$47,O26=$Z$48,O26=$Z$49,O26=$Z$50,O26=$Z$51,O26=$Z$52,O26=$Z$53,O26=$Z$54,O26=$Z$55,O26=$Z$56,O26=$Z$57,O26=$Z$58,O26=$Z$59,O26=$Z$70,O26=$Z$71,O26=$Z$72,O26=$Z$73,O26=$Z$74,O26=$Z$75,O26=$Z$76,O26=$Z$77,O26=$Z$78,O26=$Z$79,O26=$Z$80,O26=$Z$81,O26=$Z$82,O26=$Z$83,O26=$Z$84,O26=$Z$85,O26=$Z$86,O26=$Z$87,O26=$Z$88)),"Fehler",0)</f>
        <v>0</v>
      </c>
      <c r="W26" s="11">
        <v>0.64583333333333337</v>
      </c>
      <c r="X26" s="12">
        <v>0.66666666666666663</v>
      </c>
      <c r="Y26" s="16"/>
      <c r="Z26" s="15"/>
      <c r="AA26" s="16"/>
      <c r="AB26" s="16"/>
      <c r="AC26" s="15"/>
      <c r="AD26" s="16"/>
      <c r="AE26" s="16"/>
      <c r="AF26" s="16"/>
      <c r="AG26">
        <f>IF(AND(Z26&lt;&gt;"",OR(Z26=$Z$27,Z26=$Z$28,Z26=$Z$29,Z26=$Z$41,Z26=$Z$42,Z26=$Z$43,Z26=$Z$44,Z26=$Z$45,Z26=$Z$46,Z26=$Z$47,Z26=$Z$48,Z26=$Z$49,Z26=$Z$50,Z26=$Z$51,Z26=$Z$52,Z26=$Z$53,Z26=$Z$54,Z26=$Z$55,Z26=$Z$56,Z26=$Z$57,Z26=$Z$58,Z26=$Z$59,Z26=$Z$70,Z26=$Z$71,Z26=$Z$72,Z26=$Z$73,Z26=$Z$74,Z26=$Z$75,Z26=$Z$76,Z26=$Z$77,Z26=$Z$78,Z26=$Z$79,Z26=$Z$80,Z26=$Z$81,Z26=$Z$82,Z26=$Z$83,Z26=$Z$84,Z26=$Z$85,Z26=$Z$86,Z26=$Z$87,Z26=$Z$88)),"Fehler",0)</f>
        <v>0</v>
      </c>
      <c r="AH26" s="13"/>
    </row>
    <row r="27" spans="1:34" ht="15.75" x14ac:dyDescent="0.25">
      <c r="A27" s="11">
        <v>0.66666666666666663</v>
      </c>
      <c r="B27" s="12">
        <v>0.6875</v>
      </c>
      <c r="C27" s="16"/>
      <c r="D27" s="15" t="s">
        <v>65</v>
      </c>
      <c r="E27" s="16" t="s">
        <v>123</v>
      </c>
      <c r="F27" s="16" t="s">
        <v>124</v>
      </c>
      <c r="G27" s="15"/>
      <c r="H27" s="16" t="s">
        <v>131</v>
      </c>
      <c r="I27" s="16"/>
      <c r="J27" s="29" t="s">
        <v>44</v>
      </c>
      <c r="K27">
        <f>IF(AND(D27&lt;&gt;"",OR(D27=D28,D27=D29,D27=D41,D27=D42,D27=D43,D27=D44,D27=D45,D27=D46,D27=D47,D27=D48,D27=D49,D27=D50,D27=D51,D27=D52,D27=D53,D27=D54,D27=D55,D27=D56,D27=D57,D27=D58,D27=D59,D27=D70,D27=D71,D27=D72,D27=D73,D27=D74,D27=D75,D27=D76,D27=D77,D27=D78,D27=D79,D27=D80,D27=D81,D27=D82,D27=D83,D27=D84,D27=D85,D27=D86,D27=D87,D27=D88,D27=O11,D27=O12,D27=O13,D27=O14,D27=O15,D27=O16,D27=O17,D27=O18,D27=O19,D27=O20,D27=O21,D27=O22,D27=O23,D27=O24,D27=O25,D27=O26,D27=O27,D27=O28,D27=O29,D27=O41,D27=O42,D27=O43,D27=O44,D27=O45,D27=O46,D27=O47,D27=O48,D27=O49,D27=O50,D27=O51,D27=O52,D27=O53,D27=O54,D27=O55,D27=O56,D27=O57,D27=O58,D27=O59,D27=O70,D27=O71,D27=O72,D27=O73,D27=O74,D27=O75,D27=O76,D27=O77,D27=O78,D27=O79,D27=O80,D27=O81,D27=O82,D27=O83,D27=O84,D27=O85,D27=O86,D27=O87,D27=O88,D27=Z11,D27=Z12,D27=Z13,D27=Z14,D27=Z15,D27=Z16,D27=Z17,D27=Z18,D27=Z19,D27=Z20,D27=Z21,D27=Z22,D27=Z23,D27=Z24,D27=Z25,D27=Z26,D27=Z27,D27=Z28,D27=Z29,D27=Z41,D27=Z42,D27=Z43,D27=Z44,D27=Z45,D27=Z46,D27=Z47,D27=Z48,D27=Z49,D27=Z50,D27=Z51,D27=Z52,D27=Z53,D27=Z54,D27=Z55,D27=Z56,D27=Z57,D27=Z58,D27=Z59,D27=Z70,D27=Z71,D27=Z72,D27=Z73,D27=Z74,D27=Z75,D27=Z76,D27=Z77,D27=Z78,D27=Z79,D27=Z80,D27=Z81,D27=Z82,D27=Z83,D27=Z84,D27=Z85,D27=Z86,D27=Z87,D27=Z88)),"Fehler",0)</f>
        <v>0</v>
      </c>
      <c r="L27" s="11">
        <v>0.66666666666666663</v>
      </c>
      <c r="M27" s="12">
        <v>0.6875</v>
      </c>
      <c r="N27" s="16"/>
      <c r="O27" s="15"/>
      <c r="P27" s="16"/>
      <c r="Q27" s="16"/>
      <c r="R27" s="15"/>
      <c r="S27" s="16"/>
      <c r="T27" s="16"/>
      <c r="U27" s="16"/>
      <c r="V27">
        <f>IF(AND(O27&lt;&gt;"",OR(O27=$O$28,O27=$O$29,O27=$O$41,O27=$O$42,O27=$O$43,O27=$O$44,O27=$O$45,O27=$O$46,O27=$O$47,O27=$O$48,O27=$O$49,O27=$O$50,O27=$O$51,O27=$O$52,O27=$O$53,O27=$O$54,O27=$O$55,O27=$O$56,O27=$O$57,O27=$O$58,O27=$O$59,O27=$O$70,O27=$O$71,O27=$O$72,O27=$O$73,O27=$O$74,O27=$O$75,O27=$O$76,O27=$O$77,O27=$O$78,O27=$O$79,O27=$O$80,O27=$O$81,O27=$O$82,O27=$O$83,O27=$O$84,O27=$O$85,O27=$O$86,O27=$O$87,O27=$O$88,O27=$Z$11,O27=$Z$12,O27=$Z$13,O27=$Z$14,O27=$Z$15,O27=$Z$16,O27=$Z$17,O27=$Z$18,O27=$Z$19,O27=$Z$20,O27=$Z$21,O27=$Z$22,O27=$Z$23,O27=$Z$24,O27=$Z$25,O27=$Z$26,O27=$Z$27,O27=$Z$28,O27=$Z$29,O27=$Z$41,O27=$Z$42,O27=$Z$43,O27=$Z$44,O27=$Z$45,O27=$Z$46,O27=$Z$47,O27=$Z$48,O27=$Z$49,O27=$Z$50,O27=$Z$51,O27=$Z$52,O27=$Z$53,O27=$Z$54,O27=$Z$55,O27=$Z$56,O27=$Z$57,O27=$Z$58,O27=$Z$59,O27=$Z$70,O27=$Z$71,O27=$Z$72,O27=$Z$73,O27=$Z$74,O27=$Z$75,O27=$Z$76,O27=$Z$77,O27=$Z$78,O27=$Z$79,O27=$Z$80,O27=$Z$81,O27=$Z$82,O27=$Z$83,O27=$Z$84,O27=$Z$85,O27=$Z$86,O27=$Z$87,O27=$Z$88)),"Fehler",0)</f>
        <v>0</v>
      </c>
      <c r="W27" s="11">
        <v>0.66666666666666663</v>
      </c>
      <c r="X27" s="12">
        <v>0.6875</v>
      </c>
      <c r="Y27" s="16"/>
      <c r="Z27" s="15"/>
      <c r="AA27" s="16"/>
      <c r="AB27" s="16"/>
      <c r="AC27" s="15"/>
      <c r="AD27" s="16"/>
      <c r="AE27" s="16"/>
      <c r="AF27" s="16"/>
      <c r="AG27">
        <f>IF(AND(Z27&lt;&gt;"",OR(Z27=$Z$28,Z27=$Z$29,Z27=$Z$41,Z27=$Z$42,Z27=$Z$43,Z27=$Z$44,Z27=$Z$45,Z27=$Z$46,Z27=$Z$47,Z27=$Z$48,Z27=$Z$49,Z27=$Z$50,Z27=$Z$51,Z27=$Z$52,Z27=$Z$53,Z27=$Z$54,Z27=$Z$55,Z27=$Z$56,Z27=$Z$57,Z27=$Z$58,Z27=$Z$59,Z27=$Z$70,Z27=$Z$71,Z27=$Z$72,Z27=$Z$73,Z27=$Z$74,Z27=$Z$75,Z27=$Z$76,Z27=$Z$77,Z27=$Z$78,Z27=$Z$79,Z27=$Z$80,Z27=$Z$81,Z27=$Z$82,Z27=$Z$83,Z27=$Z$84,Z27=$Z$85,Z27=$Z$86,Z27=$Z$87,Z27=$Z$88)),"Fehler",0)</f>
        <v>0</v>
      </c>
      <c r="AH27" s="13"/>
    </row>
    <row r="28" spans="1:34" ht="15.75" x14ac:dyDescent="0.25">
      <c r="A28" s="11">
        <v>0.6875</v>
      </c>
      <c r="B28" s="12">
        <v>0.70833333333333337</v>
      </c>
      <c r="C28" s="16"/>
      <c r="D28" s="15" t="s">
        <v>116</v>
      </c>
      <c r="E28" s="16" t="s">
        <v>130</v>
      </c>
      <c r="F28" s="16" t="s">
        <v>131</v>
      </c>
      <c r="G28" s="15"/>
      <c r="H28" s="16" t="s">
        <v>79</v>
      </c>
      <c r="I28" s="16"/>
      <c r="J28" s="29" t="s">
        <v>44</v>
      </c>
      <c r="K28">
        <f>IF(AND(D28&lt;&gt;"",OR(D28=D29,D28=D41,D28=D42,D28=D43,D28=D44,D28=D45,D28=D46,D28=D47,D28=D48,D28=D49,D28=D50,D28=D51,D28=D52,D28=D53,D28=D54,D28=D55,D28=D56,D28=D57,D28=D58,D28=D59,D28=D70,D28=D71,D28=D72,D28=D73,D28=D74,D28=D75,D28=D76,D28=D77,D28=D78,D28=D79,D28=D80,D28=D81,D28=D82,D28=D83,D28=D84,D28=D85,D28=D86,D28=D87,D28=D88,D28=O11,D28=O12,D28=O13,D28=O14,D28=O15,D28=O16,D28=O17,D28=O18,D28=O19,D28=O20,D28=O21,D28=O22,D28=O23,D28=O24,D28=O25,D28=O26,D28=O27,D28=O28,D28=O29,D28=O41,D28=O42,D28=O43,D28=O44,D28=O45,D28=O46,D28=O47,D28=O48,D28=O49,D28=O50,D28=O51,D28=O52,D28=O53,D28=O54,D28=O55,D28=O56,D28=O57,D28=O58,D28=O59,D28=O70,D28=O71,D28=O72,D28=O73,D28=O74,D28=O75,D28=O76,D28=O77,D28=O78,D28=O79,D28=O80,D28=O81,D28=O82,D28=O83,D28=O84,D28=O85,D28=O86,D28=O87,D28=O88,D28=Z11,D28=Z12,D28=Z13,D28=Z14,D28=Z15,D28=Z16,D28=Z17,D28=Z18,D28=Z19,D28=Z20,D28=Z21,D28=Z22,D28=Z23,D28=Z24,D28=Z25,D28=Z26,D28=Z27,D28=Z28,D28=Z29,D28=Z41,D28=Z42,D28=Z43,D28=Z44,D28=Z45,D28=Z46,D28=Z47,D28=Z48,D28=Z49,D28=Z50,D28=Z51,D28=Z52,D28=Z53,D28=Z54,D28=Z55,D28=Z56,D28=Z57,D28=Z58,D28=Z59,D28=Z70,D28=Z71,D28=Z72,D28=Z73,D28=Z74,D28=Z75,D28=Z76,D28=Z77,D28=Z78,D28=Z79,D28=Z80,D28=Z81,D28=Z82,D28=Z83,D28=Z84,D28=Z85,D28=Z86,D28=Z87,D28=Z88)),"Fehler",0)</f>
        <v>0</v>
      </c>
      <c r="L28" s="11">
        <v>0.6875</v>
      </c>
      <c r="M28" s="12">
        <v>0.70833333333333337</v>
      </c>
      <c r="N28" s="16"/>
      <c r="O28" s="15"/>
      <c r="P28" s="16"/>
      <c r="Q28" s="16"/>
      <c r="R28" s="15"/>
      <c r="S28" s="16"/>
      <c r="T28" s="16"/>
      <c r="U28" s="16"/>
      <c r="V28">
        <f>IF(AND(O28&lt;&gt;"",OR(O28=$O$29,O28=$O$41,O28=$O$42,O28=$O$43,O28=$O$44,O28=$O$45,O28=$O$46,O28=$O$47,O28=$O$48,O28=$O$49,O28=$O$50,O28=$O$51,O28=$O$52,O28=$O$53,O28=$O$54,O28=$O$55,O28=$O$56,O28=$O$57,O28=$O$58,O28=$O$59,O28=$O$70,O28=$O$71,O28=$O$72,O28=$O$73,O28=$O$74,O28=$O$75,O28=$O$76,O28=$O$77,O28=$O$78,O28=$O$79,O28=$O$80,O28=$O$81,O28=$O$82,O28=$O$83,O28=$O$84,O28=$O$85,O28=$O$86,O28=$O$87,O28=$O$88,O28=$Z$11,O28=$Z$12,O28=$Z$13,O28=$Z$14,O28=$Z$15,O28=$Z$16,O28=$Z$17,O28=$Z$18,O28=$Z$19,O28=$Z$20,O28=$Z$21,O28=$Z$22,O28=$Z$23,O28=$Z$24,O28=$Z$25,O28=$Z$26,O28=$Z$27,O28=$Z$28,O28=$Z$29,O28=$Z$41,O28=$Z$42,O28=$Z$43,O28=$Z$44,O28=$Z$45,O28=$Z$46,O28=$Z$47,O28=$Z$48,O28=$Z$49,O28=$Z$50,O28=$Z$51,O28=$Z$52,O28=$Z$53,O28=$Z$54,O28=$Z$55,O28=$Z$56,O28=$Z$57,O28=$Z$58,O28=$Z$59,O28=$Z$70,O28=$Z$71,O28=$Z$72,O28=$Z$73,O28=$Z$74,O28=$Z$75,O28=$Z$76,O28=$Z$77,O28=$Z$78,O28=$Z$79,O28=$Z$80,O28=$Z$81,O28=$Z$82,O28=$Z$83,O28=$Z$84,O28=$Z$85,O28=$Z$86,O28=$Z$87,O28=$Z$88)),"Fehler",0)</f>
        <v>0</v>
      </c>
      <c r="W28" s="11">
        <v>0.6875</v>
      </c>
      <c r="X28" s="12">
        <v>0.70833333333333337</v>
      </c>
      <c r="Y28" s="16"/>
      <c r="Z28" s="15"/>
      <c r="AA28" s="16"/>
      <c r="AB28" s="16"/>
      <c r="AC28" s="15"/>
      <c r="AD28" s="16"/>
      <c r="AE28" s="16"/>
      <c r="AF28" s="16"/>
      <c r="AG28">
        <f>IF(AND(Z28&lt;&gt;"",OR(Z28=$Z$29,Z28=$Z$41,Z28=$Z$42,Z28=$Z$43,Z28=$Z$44,Z28=$Z$45,Z28=$Z$46,Z28=$Z$47,Z28=$Z$48,Z28=$Z$49,Z28=$Z$50,Z28=$Z$51,Z28=$Z$52,Z28=$Z$53,Z28=$Z$54,Z28=$Z$55,Z28=$Z$56,Z28=$Z$57,Z28=$Z$58,Z28=$Z$59,Z28=$Z$70,Z28=$Z$71,Z28=$Z$72,Z28=$Z$73,Z28=$Z$74,Z28=$Z$75,Z28=$Z$76,Z28=$Z$77,Z28=$Z$78,Z28=$Z$79,Z28=$Z$80,Z28=$Z$81,Z28=$Z$82,Z28=$Z$83,Z28=$Z$84,Z28=$Z$85,Z28=$Z$86,Z28=$Z$87,Z28=$Z$88)),"Fehler",0)</f>
        <v>0</v>
      </c>
      <c r="AH28" s="13"/>
    </row>
    <row r="29" spans="1:34" ht="15.75" x14ac:dyDescent="0.25">
      <c r="A29" s="11"/>
      <c r="B29" s="12"/>
      <c r="C29" s="16"/>
      <c r="D29" s="15"/>
      <c r="E29" s="15"/>
      <c r="F29" s="15"/>
      <c r="G29" s="15"/>
      <c r="H29" s="15"/>
      <c r="I29" s="16"/>
      <c r="J29" s="16"/>
      <c r="K29">
        <f>IF(AND(D29&lt;&gt;"",OR(D29=D41,D29=D42,D29=D43,D29=D44,D29=D45,D29=D46,D29=D47,D29=D48,D29=D49,D29=D50,D29=D51,D29=D52,D29=D53,D29=D54,D29=D55,D29=D56,D29=D57,D29=D58,D29=D59,D29=D70,D29=D71,D29=D72,D29=D73,D29=D74,D29=D75,D29=D76,D29=D77,D29=D78,D29=D79,D29=D80,D29=D81,D29=D82,D29=D83,D29=D84,D29=D85,D29=D86,D29=D87,D29=D88,D29=O11,D29=O12,D29=O13,D29=O14,D29=O15,D29=O16,D29=O17,D29=O18,D29=O19,D29=O20,D29=O21,D29=O22,D29=O23,D29=O24,D29=O25,D29=O26,D29=O27,D29=O28,D29=O29,D29=O41,D29=O42,D29=O43,D29=O44,D29=O45,D29=O46,D29=O47,D29=O48,D29=O49,D29=O50,D29=O51,D29=O52,D29=O53,D29=O54,D29=O55,D29=O56,D29=O57,D29=O58,D29=O59,D29=O70,D29=O71,D29=O72,D29=O73,D29=O74,D29=O75,D29=O76,D29=O77,D29=O78,D29=O79,D29=O80,D29=O81,D29=O82,D29=O83,D29=O84,D29=O85,D29=O86,D29=O87,D29=O88,D29=Z11,D29=Z12,D29=Z13,D29=Z14,D29=Z15,D29=Z16,D29=Z17,D29=Z18,D29=Z19,D29=Z20,D29=Z21,D29=Z22,D29=Z23,D29=Z24,D29=Z25,D29=Z26,D29=Z27,D29=Z28,D29=Z29,D29=Z41,D29=Z42,D29=Z43,D29=Z44,D29=Z45,D29=Z46,D29=Z47,D29=Z48,D29=Z49,D29=Z50,D29=Z51,D29=Z52,D29=Z53,D29=Z54,D29=Z55,D29=Z56,D29=Z57,D29=Z58,D29=Z59,D29=Z70,D29=Z71,D29=Z72,D29=Z73,D29=Z74,D29=Z75,D29=Z76,D29=Z77,D29=Z78,D29=Z79,D29=Z80,D29=Z81,D29=Z82,D29=Z83,D29=Z84,D29=Z85,D29=Z86,D29=Z87,D29=Z88)),"Fehler",0)</f>
        <v>0</v>
      </c>
      <c r="L29" s="11">
        <v>0.70833333333333337</v>
      </c>
      <c r="M29" s="12">
        <v>0.72916666666666663</v>
      </c>
      <c r="N29" s="16"/>
      <c r="O29" s="15"/>
      <c r="P29" s="15"/>
      <c r="Q29" s="15"/>
      <c r="R29" s="15"/>
      <c r="S29" s="15"/>
      <c r="T29" s="16"/>
      <c r="U29" s="16"/>
      <c r="V29">
        <f>IF(AND(O29&lt;&gt;"",OR(O29=$O$41,O29=$O$42,O29=$O$43,O29=$O$44,O29=$O$45,O29=$O$46,O29=$O$47,O29=$O$48,O29=$O$49,O29=$O$50,O29=$O$51,O29=$O$52,O29=$O$53,O29=$O$54,O29=$O$55,O29=$O$56,O29=$O$57,O29=$O$58,O29=$O$59,O29=$O$70,O29=$O$71,O29=$O$72,O29=$O$73,O29=$O$74,O29=$O$75,O29=$O$76,O29=$O$77,O29=$O$78,O29=$O$79,O29=$O$80,O29=$O$81,O29=$O$82,O29=$O$83,O29=$O$84,O29=$O$85,O29=$O$86,O29=$O$87,O29=$O$88,O29=$Z$11,O29=$Z$12,O29=$Z$13,O29=$Z$14,O29=$Z$15,O29=$Z$16,O29=$Z$17,O29=$Z$18,O29=$Z$19,O29=$Z$20,O29=$Z$21,O29=$Z$22,O29=$Z$23,O29=$Z$24,O29=$Z$25,O29=$Z$26,O29=$Z$27,O29=$Z$28,O29=$Z$29,O29=$Z$41,O29=$Z$42,O29=$Z$43,O29=$Z$44,O29=$Z$45,O29=$Z$46,O29=$Z$47,O29=$Z$48,O29=$Z$49,O29=$Z$50,O29=$Z$51,O29=$Z$52,O29=$Z$53,O29=$Z$54,O29=$Z$55,O29=$Z$56,O29=$Z$57,O29=$Z$58,O29=$Z$59,O29=$Z$70,O29=$Z$71,O29=$Z$72,O29=$Z$73,O29=$Z$74,O29=$Z$75,O29=$Z$76,O29=$Z$77,O29=$Z$78,O29=$Z$79,O29=$Z$80,O29=$Z$81,O29=$Z$82,O29=$Z$83,O29=$Z$84,O29=$Z$85,O29=$Z$86,O29=$Z$87,O29=$Z$88)),"Fehler",0)</f>
        <v>0</v>
      </c>
      <c r="W29" s="11">
        <v>0.70833333333333337</v>
      </c>
      <c r="X29" s="12">
        <v>0.72916666666666663</v>
      </c>
      <c r="Y29" s="16"/>
      <c r="Z29" s="15"/>
      <c r="AA29" s="15"/>
      <c r="AB29" s="15"/>
      <c r="AC29" s="15"/>
      <c r="AD29" s="15"/>
      <c r="AE29" s="16"/>
      <c r="AF29" s="16"/>
      <c r="AG29">
        <f>IF(AND(Z29&lt;&gt;"",OR(Z29=$Z$41,Z29=$Z$42,Z29=$Z$43,Z29=$Z$44,Z29=$Z$45,Z29=$Z$46,Z29=$Z$47,Z29=$Z$48,Z29=$Z$49,Z29=$Z$50,Z29=$Z$51,Z29=$Z$52,Z29=$Z$53,Z29=$Z$54,Z29=$Z$55,Z29=$Z$56,Z29=$Z$57,Z29=$Z$58,Z29=$Z$59,Z29=$Z$70,Z29=$Z$71,Z29=$Z$72,Z29=$Z$73,Z29=$Z$74,Z29=$Z$75,Z29=$Z$76,Z29=$Z$77,Z29=$Z$78,Z29=$Z$79,Z29=$Z$80,Z29=$Z$81,Z29=$Z$82,Z29=$Z$83,Z29=$Z$84,Z29=$Z$85,Z29=$Z$86,Z29=$Z$87,Z29=$Z$88)),"Fehler",0)</f>
        <v>0</v>
      </c>
      <c r="AH29" s="13"/>
    </row>
    <row r="30" spans="1:3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H30" s="13"/>
    </row>
    <row r="31" spans="1:34" ht="26.25" customHeight="1" x14ac:dyDescent="0.3">
      <c r="A31" s="1" t="s">
        <v>15</v>
      </c>
      <c r="B31" s="1"/>
      <c r="C31" s="2"/>
      <c r="D31" s="22">
        <v>2020</v>
      </c>
      <c r="E31" s="3" t="s">
        <v>21</v>
      </c>
      <c r="F31" s="24"/>
      <c r="I31" s="3" t="s">
        <v>11</v>
      </c>
      <c r="L31" s="1" t="s">
        <v>15</v>
      </c>
      <c r="M31" s="1"/>
      <c r="N31" s="2"/>
      <c r="O31" s="22">
        <v>2020</v>
      </c>
      <c r="P31" s="3" t="s">
        <v>21</v>
      </c>
      <c r="Q31" s="24"/>
      <c r="T31" s="3" t="s">
        <v>11</v>
      </c>
      <c r="W31" s="1" t="s">
        <v>15</v>
      </c>
      <c r="X31" s="1"/>
      <c r="Y31" s="2"/>
      <c r="Z31" s="22">
        <v>2020</v>
      </c>
      <c r="AA31" s="3" t="s">
        <v>21</v>
      </c>
      <c r="AB31" s="24"/>
      <c r="AE31" s="3" t="s">
        <v>11</v>
      </c>
    </row>
    <row r="32" spans="1:34" x14ac:dyDescent="0.2">
      <c r="A32" s="21" t="s">
        <v>120</v>
      </c>
      <c r="C32" s="4"/>
      <c r="E32" s="4"/>
      <c r="F32" s="4"/>
      <c r="H32" s="4"/>
      <c r="L32" s="21" t="s">
        <v>120</v>
      </c>
      <c r="N32" s="4"/>
      <c r="P32" s="4"/>
      <c r="Q32" s="4"/>
      <c r="S32" s="4"/>
      <c r="Y32" s="4"/>
      <c r="AA32" s="4"/>
      <c r="AB32" s="4"/>
      <c r="AD32" s="4"/>
    </row>
    <row r="33" spans="1:35" ht="18" x14ac:dyDescent="0.25">
      <c r="A33" s="20" t="s">
        <v>13</v>
      </c>
      <c r="B33" s="1"/>
      <c r="C33" s="2"/>
      <c r="D33" s="1"/>
      <c r="E33" s="4"/>
      <c r="F33" s="4"/>
      <c r="H33" s="5" t="s">
        <v>16</v>
      </c>
      <c r="J33" s="23">
        <v>207</v>
      </c>
      <c r="L33" s="20" t="s">
        <v>13</v>
      </c>
      <c r="M33" s="1"/>
      <c r="N33" s="2"/>
      <c r="O33" s="1"/>
      <c r="P33" s="4"/>
      <c r="Q33" s="4"/>
      <c r="S33" s="5" t="s">
        <v>16</v>
      </c>
      <c r="U33" s="23">
        <v>205</v>
      </c>
      <c r="W33" s="20" t="s">
        <v>13</v>
      </c>
      <c r="X33" s="1"/>
      <c r="Y33" s="2"/>
      <c r="Z33" s="1"/>
      <c r="AA33" s="4"/>
      <c r="AB33" s="4"/>
      <c r="AD33" s="5" t="s">
        <v>16</v>
      </c>
      <c r="AF33" s="23"/>
    </row>
    <row r="34" spans="1:35" ht="15.75" x14ac:dyDescent="0.25">
      <c r="A34" s="20" t="s">
        <v>17</v>
      </c>
      <c r="C34" s="4"/>
      <c r="E34" s="4"/>
      <c r="F34" s="4"/>
      <c r="H34" s="5" t="s">
        <v>18</v>
      </c>
      <c r="J34" s="23">
        <v>202</v>
      </c>
      <c r="L34" s="20" t="s">
        <v>17</v>
      </c>
      <c r="N34" s="4"/>
      <c r="P34" s="4"/>
      <c r="Q34" s="4"/>
      <c r="S34" s="5" t="s">
        <v>18</v>
      </c>
      <c r="U34" s="23">
        <v>202</v>
      </c>
      <c r="W34" s="20" t="s">
        <v>17</v>
      </c>
      <c r="Y34" s="4"/>
      <c r="AA34" s="4"/>
      <c r="AB34" s="4"/>
      <c r="AD34" s="5" t="s">
        <v>18</v>
      </c>
      <c r="AF34" s="23">
        <v>202</v>
      </c>
    </row>
    <row r="35" spans="1:35" ht="15" x14ac:dyDescent="0.25">
      <c r="A35" s="39" t="s">
        <v>187</v>
      </c>
      <c r="C35" s="4"/>
      <c r="E35" s="4"/>
      <c r="F35" s="4"/>
      <c r="H35" s="4"/>
      <c r="I35" s="19"/>
      <c r="L35" s="39" t="s">
        <v>187</v>
      </c>
      <c r="N35" s="4"/>
      <c r="P35" s="4"/>
      <c r="Q35" s="4"/>
      <c r="S35" s="4"/>
      <c r="T35" s="19"/>
      <c r="W35" s="20"/>
      <c r="Y35" s="4"/>
      <c r="AA35" s="4"/>
      <c r="AB35" s="4"/>
      <c r="AD35" s="4"/>
      <c r="AE35" s="19"/>
    </row>
    <row r="36" spans="1:35" x14ac:dyDescent="0.2">
      <c r="A36" s="6" t="s">
        <v>0</v>
      </c>
      <c r="B36" s="6" t="s">
        <v>8</v>
      </c>
      <c r="C36" s="6" t="s">
        <v>0</v>
      </c>
      <c r="D36" s="6" t="s">
        <v>1</v>
      </c>
      <c r="E36" s="6" t="s">
        <v>2</v>
      </c>
      <c r="F36" s="6" t="s">
        <v>3</v>
      </c>
      <c r="G36" s="7" t="s">
        <v>4</v>
      </c>
      <c r="H36" s="6" t="s">
        <v>5</v>
      </c>
      <c r="I36" s="7" t="s">
        <v>4</v>
      </c>
      <c r="J36" s="6" t="s">
        <v>9</v>
      </c>
      <c r="L36" s="6" t="s">
        <v>0</v>
      </c>
      <c r="M36" s="6" t="s">
        <v>8</v>
      </c>
      <c r="N36" s="6" t="s">
        <v>0</v>
      </c>
      <c r="O36" s="6" t="s">
        <v>1</v>
      </c>
      <c r="P36" s="6" t="s">
        <v>2</v>
      </c>
      <c r="Q36" s="6" t="s">
        <v>3</v>
      </c>
      <c r="R36" s="7" t="s">
        <v>4</v>
      </c>
      <c r="S36" s="6" t="s">
        <v>5</v>
      </c>
      <c r="T36" s="7" t="s">
        <v>4</v>
      </c>
      <c r="U36" s="6" t="s">
        <v>9</v>
      </c>
      <c r="W36" s="6" t="s">
        <v>0</v>
      </c>
      <c r="X36" s="6" t="s">
        <v>8</v>
      </c>
      <c r="Y36" s="6" t="s">
        <v>0</v>
      </c>
      <c r="Z36" s="6" t="s">
        <v>1</v>
      </c>
      <c r="AA36" s="6" t="s">
        <v>2</v>
      </c>
      <c r="AB36" s="6" t="s">
        <v>3</v>
      </c>
      <c r="AC36" s="7" t="s">
        <v>4</v>
      </c>
      <c r="AD36" s="6" t="s">
        <v>5</v>
      </c>
      <c r="AE36" s="7" t="s">
        <v>4</v>
      </c>
      <c r="AF36" s="6" t="s">
        <v>9</v>
      </c>
    </row>
    <row r="37" spans="1:35" ht="18" x14ac:dyDescent="0.25">
      <c r="A37" s="8"/>
      <c r="B37" s="8"/>
      <c r="C37" s="8"/>
      <c r="D37" s="9"/>
      <c r="E37" s="10"/>
      <c r="F37" s="10"/>
      <c r="G37" s="9"/>
      <c r="H37" s="10"/>
      <c r="I37" s="9"/>
      <c r="J37" s="9"/>
      <c r="L37" s="8"/>
      <c r="M37" s="8"/>
      <c r="N37" s="8"/>
      <c r="O37" s="9"/>
      <c r="P37" s="10"/>
      <c r="Q37" s="10"/>
      <c r="R37" s="9"/>
      <c r="S37" s="10"/>
      <c r="T37" s="9"/>
      <c r="U37" s="9"/>
      <c r="W37" s="8"/>
      <c r="X37" s="8"/>
      <c r="Y37" s="8"/>
      <c r="Z37" s="9"/>
      <c r="AA37" s="10"/>
      <c r="AB37" s="10"/>
      <c r="AC37" s="9"/>
      <c r="AD37" s="10"/>
      <c r="AE37" s="9"/>
      <c r="AF37" s="9"/>
    </row>
    <row r="38" spans="1:35" x14ac:dyDescent="0.2">
      <c r="A38" s="6"/>
      <c r="B38" s="6"/>
      <c r="C38" s="6"/>
      <c r="D38" s="9"/>
      <c r="E38" s="10"/>
      <c r="F38" s="10"/>
      <c r="G38" s="9"/>
      <c r="H38" s="10"/>
      <c r="I38" s="9"/>
      <c r="J38" s="9"/>
      <c r="L38" s="6"/>
      <c r="M38" s="6"/>
      <c r="N38" s="6"/>
      <c r="O38" s="9"/>
      <c r="P38" s="10"/>
      <c r="Q38" s="10"/>
      <c r="R38" s="9"/>
      <c r="S38" s="10"/>
      <c r="T38" s="9"/>
      <c r="U38" s="9"/>
      <c r="W38" s="6"/>
      <c r="X38" s="6"/>
      <c r="Y38" s="6"/>
      <c r="Z38" s="9"/>
      <c r="AA38" s="10"/>
      <c r="AB38" s="10"/>
      <c r="AC38" s="9"/>
      <c r="AD38" s="10"/>
      <c r="AE38" s="9"/>
      <c r="AF38" s="9"/>
    </row>
    <row r="39" spans="1:35" x14ac:dyDescent="0.2">
      <c r="A39" s="6" t="s">
        <v>6</v>
      </c>
      <c r="B39" s="6" t="s">
        <v>7</v>
      </c>
      <c r="C39" s="6"/>
      <c r="D39" s="9"/>
      <c r="E39" s="10"/>
      <c r="F39" s="10"/>
      <c r="G39" s="9"/>
      <c r="H39" s="10"/>
      <c r="I39" s="9"/>
      <c r="J39" s="9"/>
      <c r="L39" s="6" t="s">
        <v>6</v>
      </c>
      <c r="M39" s="6" t="s">
        <v>7</v>
      </c>
      <c r="N39" s="6"/>
      <c r="O39" s="9"/>
      <c r="P39" s="10"/>
      <c r="Q39" s="10"/>
      <c r="R39" s="9"/>
      <c r="S39" s="10"/>
      <c r="T39" s="9"/>
      <c r="U39" s="9"/>
      <c r="W39" s="6" t="s">
        <v>6</v>
      </c>
      <c r="X39" s="6" t="s">
        <v>7</v>
      </c>
      <c r="Y39" s="6"/>
      <c r="Z39" s="9"/>
      <c r="AA39" s="10"/>
      <c r="AB39" s="10"/>
      <c r="AC39" s="9"/>
      <c r="AD39" s="10"/>
      <c r="AE39" s="9"/>
      <c r="AF39" s="9"/>
    </row>
    <row r="40" spans="1:35" x14ac:dyDescent="0.2">
      <c r="A40" s="9"/>
      <c r="B40" s="9"/>
      <c r="C40" s="10"/>
      <c r="D40" s="9"/>
      <c r="E40" s="10"/>
      <c r="F40" s="10"/>
      <c r="G40" s="9"/>
      <c r="H40" s="10"/>
      <c r="I40" s="9"/>
      <c r="J40" s="9"/>
      <c r="L40" s="9"/>
      <c r="M40" s="9"/>
      <c r="N40" s="10"/>
      <c r="O40" s="9"/>
      <c r="P40" s="10"/>
      <c r="Q40" s="10"/>
      <c r="R40" s="9"/>
      <c r="S40" s="10"/>
      <c r="T40" s="9"/>
      <c r="U40" s="9"/>
      <c r="W40" s="9"/>
      <c r="X40" s="9"/>
      <c r="Y40" s="10"/>
      <c r="Z40" s="9"/>
      <c r="AA40" s="10"/>
      <c r="AB40" s="10"/>
      <c r="AC40" s="9"/>
      <c r="AD40" s="10"/>
      <c r="AE40" s="9"/>
      <c r="AF40" s="9"/>
    </row>
    <row r="41" spans="1:35" ht="15.75" x14ac:dyDescent="0.25">
      <c r="A41" s="11">
        <v>0.33333333333333331</v>
      </c>
      <c r="B41" s="12">
        <v>0.35416666666666669</v>
      </c>
      <c r="C41" s="6"/>
      <c r="D41" s="9" t="s">
        <v>34</v>
      </c>
      <c r="E41" s="10" t="s">
        <v>143</v>
      </c>
      <c r="F41" s="10" t="s">
        <v>144</v>
      </c>
      <c r="G41" s="15"/>
      <c r="H41" s="16" t="s">
        <v>182</v>
      </c>
      <c r="I41" s="15"/>
      <c r="J41" s="16" t="s">
        <v>51</v>
      </c>
      <c r="K41">
        <f>IF(AND(D41&lt;&gt;"",OR(D41=D42,D41=D43,D41=D44,D41=D45,D41=D46,D41=D47,D41=D48,D41=D49,D41=D50,D41=D51,D41=D52,D41=D53,D41=D54,D41=D55,D41=D56,D41=D57,D41=D58,D41=D59,D41=D70,D41=D71,D41=D72,D41=D73,D41=D74,D41=D75,D41=D76,D41=D77,D41=D78,D41=D79,D41=D80,D41=D81,D41=D82,D41=D83,D41=D84,D41=D85,D41=D86,D41=D87,D41=D88,D41=O11,D41=O12,D41=O13,D41=O14,D41=O15,D41=O16,D41=O17,D41=O18,D41=O19,D41=O20,D41=O21,D41=O22,D41=O23,D41=O24,D41=O25,D41=O26,D41=O27,D41=O28,D41=O29,D41=O41,D41=O42,D41=O43,D41=O44,D41=O45,D41=O46,D41=O47,D41=O48,D41=O49,D41=O50,D41=O51,D41=O52,D41=O53,D41=O54,D41=O55,D41=O56,D41=O57,D41=O58,D41=O59,D41=O70,D41=O71,D41=O72,D41=O73,D41=O74,D41=O75,D41=O76,D41=O77,D41=O78,D41=O79,D41=O80,D41=O81,D41=O82,D41=O83,D41=O84,D41=O85,D41=O86,D41=O87,D41=O88,D41=Z11,D41=Z12,D41=Z13,D41=Z14,D41=Z15,D41=Z16,D41=Z17,D41=Z18,D41=Z19,D41=Z20,D41=Z21,D41=Z22,D41=Z23,D41=Z24,D41=Z25,D41=Z26,D41=Z27,D41=Z28,D41=Z29,D41=Z41,D41=Z42,D41=Z43,D41=Z44,D41=Z45,D41=Z46,D41=Z47,D41=Z48,D41=Z49,D41=Z50,D41=Z51,D41=Z52,D41=Z53,D41=Z54,D41=Z55,D41=Z56,D41=Z57,D41=Z58,D41=Z59,D41=Z70,D41=Z71,D41=Z72,D41=Z73,D41=Z74,D41=Z75,D41=Z76,D41=Z77,D41=Z78,D41=Z79,D41=Z80,D41=Z81,D41=Z82,D41=Z83,D41=Z84,D41=Z85,D41=Z86,D41=Z87,D41=Z88)),"Fehler",0)</f>
        <v>0</v>
      </c>
      <c r="L41" s="11">
        <v>0.33333333333333331</v>
      </c>
      <c r="M41" s="12">
        <v>0.35416666666666669</v>
      </c>
      <c r="N41" s="6"/>
      <c r="O41" s="15"/>
      <c r="P41" s="16"/>
      <c r="Q41" s="16"/>
      <c r="R41" s="15"/>
      <c r="S41" s="16"/>
      <c r="T41" s="15"/>
      <c r="U41" s="16"/>
      <c r="V41">
        <f>IF(AND(O41&lt;&gt;"",OR(O41=$O$42,O41=$O$43,O41=$O$44,O41=$O$45,O41=$O$46,O41=$O$47,O41=$O$48,O41=$O$49,O41=$O$50,O41=$O$51,O41=$O$52,O41=$O$53,O41=$O$54,O41=$O$55,O41=$O$56,O41=$O$57,O41=$O$58,O41=$O$59,O41=$O$70,O41=$O$71,O41=$O$72,O41=$O$73,O41=$O$74,O41=$O$75,O41=$O$76,O41=$O$77,O41=$O$78,O41=$O$79,O41=$O$80,O41=$O$81,O41=$O$82,O41=$O$83,O41=$O$84,O41=$O$85,O41=$O$86,O41=$O$87,O41=$O$88,O41=$Z$11,O41=$Z$12,O41=$Z$13,O41=$Z$14,O41=$Z$15,O41=$Z$16,O41=$Z$17,O41=$Z$18,O41=$Z$19,O41=$Z$20,O41=$Z$21,O41=$Z$22,O41=$Z$23,O41=$Z$24,O41=$Z$25,O41=$Z$26,O41=$Z$27,O41=$Z$28,O41=$Z$29,O41=$Z$41,O41=$Z$42,O41=$Z$43,O41=$Z$44,O41=$Z$45,O41=$Z$46,O41=$Z$47,O41=$Z$48,O41=$Z$49,O41=$Z$50,O41=$Z$51,O41=$Z$52,O41=$Z$53,O41=$Z$54,O41=$Z$55,O41=$Z$56,O41=$Z$57,O41=$Z$58,O41=$Z$59,O41=$Z$70,O41=$Z$71,O41=$Z$72,O41=$Z$73,O41=$Z$74,O41=$Z$75,O41=$Z$76,O41=$Z$77,O41=$Z$78,O41=$Z$79,O41=$Z$80,O41=$Z$81,O41=$Z$82,O41=$Z$83,O41=$Z$84,O41=$Z$85,O41=$Z$86,O41=$Z$87,O41=$Z$88)),"Fehler",0)</f>
        <v>0</v>
      </c>
      <c r="W41" s="11">
        <v>0.33333333333333331</v>
      </c>
      <c r="X41" s="12">
        <v>0.35416666666666669</v>
      </c>
      <c r="Y41" s="6"/>
      <c r="Z41" s="15"/>
      <c r="AA41" s="16"/>
      <c r="AB41" s="16"/>
      <c r="AC41" s="15"/>
      <c r="AD41" s="16"/>
      <c r="AE41" s="16"/>
      <c r="AF41" s="16"/>
      <c r="AG41">
        <f>IF(AND(Z41&lt;&gt;"",OR(Z41=$Z$42,Z41=$Z$43,Z41=$Z$44,Z41=$Z$45,Z41=$Z$46,Z41=$Z$47,Z41=$Z$48,Z41=$Z$49,Z41=$Z$50,Z41=$Z$51,Z41=$Z$52,Z41=$Z$53,Z41=$Z$54,Z41=$Z$55,Z41=$Z$56,Z41=$Z$57,Z41=$Z$58,Z41=$Z$59,Z41=$Z$70,Z41=$Z$71,Z41=$Z$72,Z41=$Z$73,Z41=$Z$74,Z41=$Z$75,Z41=$Z$76,Z41=$Z$77,Z41=$Z$78,Z41=$Z$79,Z41=$Z$80,Z41=$Z$81,Z41=$Z$82,Z41=$Z$83,Z41=$Z$84,Z41=$Z$85,Z41=$Z$86,Z41=$Z$87,Z41=$Z$88)),"Fehler",0)</f>
        <v>0</v>
      </c>
    </row>
    <row r="42" spans="1:35" ht="15.75" x14ac:dyDescent="0.25">
      <c r="A42" s="11">
        <v>0.35416666666666669</v>
      </c>
      <c r="B42" s="12">
        <v>0.375</v>
      </c>
      <c r="C42" s="6"/>
      <c r="D42" s="9" t="s">
        <v>145</v>
      </c>
      <c r="E42" s="10" t="s">
        <v>143</v>
      </c>
      <c r="F42" s="10" t="s">
        <v>144</v>
      </c>
      <c r="G42" s="15"/>
      <c r="H42" s="16" t="s">
        <v>182</v>
      </c>
      <c r="I42" s="15"/>
      <c r="J42" s="16" t="s">
        <v>51</v>
      </c>
      <c r="K42">
        <f>IF(AND(D42&lt;&gt;"",OR(D42=D43,D42=D44,D42=D45,D42=D46,D42=D47,D42=D48,D42=D49,D42=D50,D42=D51,D42=D52,D42=D53,D42=D54,D42=D55,D42=D56,D42=D57,D42=D58,D42=D59,D42=D70,D42=D71,D42=D72,D42=D73,D42=D74,D42=D75,D42=D76,D42=D77,D42=D78,D42=D79,D42=D80,D42=D81,D42=D82,D42=D83,D42=D84,D42=D85,D42=D86,D42=D87,D42=D88,D42=O11,D42=O12,D42=O13,D42=O14,D42=O15,D42=O16,D42=O17,D42=O18,D42=O19,D42=O20,D42=O21,D42=O22,D42=O23,D42=O24,D42=O25,D42=O26,D42=O27,D42=O28,D42=O29,D42=O41,D42=O42,D42=O43,D42=O44,D42=O45,D42=O46,D42=O47,D42=O48,D42=O49,D42=O50,D42=O51,D42=O52,D42=O53,D42=O54,D42=O55,D42=O56,D42=O57,D42=O58,D42=O59,D42=O70,D42=O71,D42=O72,D42=O73,D42=O74,D42=O75,D42=O76,D42=O77,D42=O78,D42=O79,D42=O80,D42=O81,D42=O82,D42=O83,D42=O84,D42=O85,D42=O86,D42=O87,D42=O88,D42=Z11,D42=Z12,D42=Z13,D42=Z14,D42=Z15,D42=Z16,D42=Z17,D42=Z18,D42=Z19,D42=Z20,D42=Z21,D42=Z22,D42=Z23,D42=Z24,D42=Z25,D42=Z26,D42=Z27,D42=Z28,D42=Z29,D42=Z41,D42=Z42,D42=Z43,D42=Z44,D42=Z45,D42=Z46,D42=Z47,D42=Z48,D42=Z49,D42=Z50,D42=Z51,D42=Z52,D42=Z53,D42=Z54,D42=Z55,D42=Z56,D42=Z57,D42=Z58,D42=Z59,D42=Z70,D42=Z71,D42=Z72,D42=Z73,D42=Z74,D42=Z75,D42=Z76,D42=Z77,D42=Z78,D42=Z79,D42=Z80,D42=Z81,D42=Z82,D42=Z83,D42=Z84,D42=Z85,D42=Z86,D42=Z87,D42=Z88)),"Fehler",0)</f>
        <v>0</v>
      </c>
      <c r="L42" s="11">
        <v>0.35416666666666669</v>
      </c>
      <c r="M42" s="12">
        <v>0.375</v>
      </c>
      <c r="N42" s="6"/>
      <c r="O42" s="15"/>
      <c r="P42" s="16"/>
      <c r="Q42" s="16"/>
      <c r="R42" s="15"/>
      <c r="S42" s="16"/>
      <c r="T42" s="15"/>
      <c r="U42" s="16"/>
      <c r="V42">
        <f>IF(AND(O42&lt;&gt;"",OR(O42=$O$43,O42=$O$44,O42=$O$45,O42=$O$46,O42=$O$47,O42=$O$48,O42=$O$49,O42=$O$50,O42=$O$51,O42=$O$52,O42=$O$53,O42=$O$54,O42=$O$55,O42=$O$56,O42=$O$57,O42=$O$58,O42=$O$59,O42=$O$70,O42=$O$71,O42=$O$72,O42=$O$73,O42=$O$74,O42=$O$75,O42=$O$76,O42=$O$77,O42=$O$78,O42=$O$79,O42=$O$80,O42=$O$81,O42=$O$82,O42=$O$83,O42=$O$84,O42=$O$85,O42=$O$86,O42=$O$87,O42=$O$88,O42=$Z$11,O42=$Z$12,O42=$Z$13,O42=$Z$14,O42=$Z$15,O42=$Z$16,O42=$Z$17,O42=$Z$18,O42=$Z$19,O42=$Z$20,O42=$Z$21,O42=$Z$22,O42=$Z$23,O42=$Z$24,O42=$Z$25,O42=$Z$26,O42=$Z$27,O42=$Z$28,O42=$Z$29,O42=$Z$41,O42=$Z$42,O42=$Z$43,O42=$Z$44,O42=$Z$45,O42=$Z$46,O42=$Z$47,O42=$Z$48,O42=$Z$49,O42=$Z$50,O42=$Z$51,O42=$Z$52,O42=$Z$53,O42=$Z$54,O42=$Z$55,O42=$Z$56,O42=$Z$57,O42=$Z$58,O42=$Z$59,O42=$Z$70,O42=$Z$71,O42=$Z$72,O42=$Z$73,O42=$Z$74,O42=$Z$75,O42=$Z$76,O42=$Z$77,O42=$Z$78,O42=$Z$79,O42=$Z$80,O42=$Z$81,O42=$Z$82,O42=$Z$83,O42=$Z$84,O42=$Z$85,O42=$Z$86,O42=$Z$87,O42=$Z$88)),"Fehler",0)</f>
        <v>0</v>
      </c>
      <c r="W42" s="11">
        <v>0.35416666666666669</v>
      </c>
      <c r="X42" s="12">
        <v>0.375</v>
      </c>
      <c r="Y42" s="6"/>
      <c r="Z42" s="15"/>
      <c r="AA42" s="16"/>
      <c r="AB42" s="16"/>
      <c r="AC42" s="15"/>
      <c r="AD42" s="16"/>
      <c r="AE42" s="16"/>
      <c r="AF42" s="16"/>
      <c r="AG42">
        <f>IF(AND(Z42&lt;&gt;"",OR(Z42=$Z$43,Z42=$Z$44,Z42=$Z$45,Z42=$Z$46,Z42=$Z$47,Z42=$Z$48,Z42=$Z$49,Z42=$Z$50,Z42=$Z$51,Z42=$Z$52,Z42=$Z$53,Z42=$Z$54,Z42=$Z$55,Z42=$Z$56,Z42=$Z$57,Z42=$Z$58,Z42=$Z$59,Z42=$Z$70,Z42=$Z$71,Z42=$Z$72,Z42=$Z$73,Z42=$Z$74,Z42=$Z$75,Z42=$Z$76,Z42=$Z$77,Z42=$Z$78,Z42=$Z$79,Z42=$Z$80,Z42=$Z$81,Z42=$Z$82,Z42=$Z$83,Z42=$Z$84,Z42=$Z$85,Z42=$Z$86,Z42=$Z$87,Z42=$Z$88)),"Fehler",0)</f>
        <v>0</v>
      </c>
    </row>
    <row r="43" spans="1:35" ht="15.75" x14ac:dyDescent="0.25">
      <c r="A43" s="11">
        <v>0.375</v>
      </c>
      <c r="B43" s="12">
        <v>0.39583333333333331</v>
      </c>
      <c r="C43" s="6"/>
      <c r="D43" s="9" t="s">
        <v>146</v>
      </c>
      <c r="E43" s="10" t="s">
        <v>143</v>
      </c>
      <c r="F43" s="10" t="s">
        <v>144</v>
      </c>
      <c r="G43" s="15"/>
      <c r="H43" s="16" t="s">
        <v>182</v>
      </c>
      <c r="I43" s="15"/>
      <c r="J43" s="16" t="s">
        <v>51</v>
      </c>
      <c r="K43">
        <f>IF(AND(D43&lt;&gt;"",OR(D43=D44,D43=D45,D43=D46,D43=D47,D43=D48,D43=D49,D43=D50,D43=D51,D43=D52,D43=D53,D43=D54,D43=D55,D43=D56,D43=D57,D43=D58,D43=D59,D43=D70,D43=D71,D43=D72,D43=D73,D43=D74,D43=D75,D43=D76,D43=D77,D43=D78,D43=D79,D43=D80,D43=D81,D43=D82,D43=D83,D43=D84,D43=D85,D43=D86,D43=D87,D43=D88,D43=O11,D43=O12,D43=O13,D43=O14,D43=O15,D43=O16,D43=O17,D43=O18,D43=O19,D43=O20,D43=O21,D43=O22,D43=O23,D43=O24,D43=O25,D43=O26,D43=O27,D43=O28,D43=O29,D43=O41,D43=O42,D43=O43,D43=O44,D43=O45,D43=O46,D43=O47,D43=O48,D43=O49,D43=O50,D43=O51,D43=O52,D43=O53,D43=O54,D43=O55,D43=O56,D43=O57,D43=O58,D43=O59,D43=O70,D43=O71,D43=O72,D43=O73,D43=O74,D43=O75,D43=O76,D43=O77,D43=O78,D43=O79,D43=O80,D43=O81,D43=O82,D43=O83,D43=O84,D43=O85,D43=O86,D43=O87,D43=O88,D43=Z11,D43=Z12,D43=Z13,D43=Z14,D43=Z15,D43=Z16,D43=Z17,D43=Z18,D43=Z19,D43=Z20,D43=Z21,D43=Z22,D43=Z23,D43=Z24,D43=Z25,D43=Z26,D43=Z27,D43=Z28,D43=Z29,D43=Z41,D43=Z42,D43=Z43,D43=Z44,D43=Z45,D43=Z46,D43=Z47,D43=Z48,D43=Z49,D43=Z50,D43=Z51,D43=Z52,D43=Z53,D43=Z54,D43=Z55,D43=Z56,D43=Z57,D43=Z58,D43=Z59,D43=Z70,D43=Z71,D43=Z72,D43=Z73,D43=Z74,D43=Z75,D43=Z76,D43=Z77,D43=Z78,D43=Z79,D43=Z80,D43=Z81,D43=Z82,D43=Z83,D43=Z84,D43=Z85,D43=Z86,D43=Z87,D43=Z88)),"Fehler",0)</f>
        <v>0</v>
      </c>
      <c r="L43" s="11">
        <v>0.375</v>
      </c>
      <c r="M43" s="12">
        <v>0.39583333333333331</v>
      </c>
      <c r="N43" s="6"/>
      <c r="O43" s="15"/>
      <c r="P43" s="16"/>
      <c r="Q43" s="16"/>
      <c r="R43" s="15"/>
      <c r="S43" s="16"/>
      <c r="T43" s="15"/>
      <c r="U43" s="16"/>
      <c r="V43">
        <f>IF(AND(O43&lt;&gt;"",OR(O43=$O$44,O43=$O$45,O43=$O$46,O43=$O$47,O43=$O$48,O43=$O$49,O43=$O$50,O43=$O$51,O43=$O$52,O43=$O$53,O43=$O$54,O43=$O$55,O43=$O$56,O43=$O$57,O43=$O$58,O43=$O$59,O43=$O$70,O43=$O$71,O43=$O$72,O43=$O$73,O43=$O$74,O43=$O$75,O43=$O$76,O43=$O$77,O43=$O$78,O43=$O$79,O43=$O$80,O43=$O$81,O43=$O$82,O43=$O$83,O43=$O$84,O43=$O$85,O43=$O$86,O43=$O$87,O43=$O$88,O43=$Z$11,O43=$Z$12,O43=$Z$13,O43=$Z$14,O43=$Z$15,O43=$Z$16,O43=$Z$17,O43=$Z$18,O43=$Z$19,O43=$Z$20,O43=$Z$21,O43=$Z$22,O43=$Z$23,O43=$Z$24,O43=$Z$25,O43=$Z$26,O43=$Z$27,O43=$Z$28,O43=$Z$29,O43=$Z$41,O43=$Z$42,O43=$Z$43,O43=$Z$44,O43=$Z$45,O43=$Z$46,O43=$Z$47,O43=$Z$48,O43=$Z$49,O43=$Z$50,O43=$Z$51,O43=$Z$52,O43=$Z$53,O43=$Z$54,O43=$Z$55,O43=$Z$56,O43=$Z$57,O43=$Z$58,O43=$Z$59,O43=$Z$70,O43=$Z$71,O43=$Z$72,O43=$Z$73,O43=$Z$74,O43=$Z$75,O43=$Z$76,O43=$Z$77,O43=$Z$78,O43=$Z$79,O43=$Z$80,O43=$Z$81,O43=$Z$82,O43=$Z$83,O43=$Z$84,O43=$Z$85,O43=$Z$86,O43=$Z$87,O43=$Z$88)),"Fehler",0)</f>
        <v>0</v>
      </c>
      <c r="W43" s="11">
        <v>0.375</v>
      </c>
      <c r="X43" s="12">
        <v>0.39583333333333331</v>
      </c>
      <c r="Y43" s="6"/>
      <c r="Z43" s="15"/>
      <c r="AA43" s="16"/>
      <c r="AB43" s="16"/>
      <c r="AC43" s="15"/>
      <c r="AD43" s="16"/>
      <c r="AE43" s="16"/>
      <c r="AF43" s="16"/>
      <c r="AG43">
        <f>IF(AND(Z43&lt;&gt;"",OR(Z43=$Z$44,Z43=$Z$45,Z43=$Z$46,Z43=$Z$47,Z43=$Z$48,Z43=$Z$49,Z43=$Z$50,Z43=$Z$51,Z43=$Z$52,Z43=$Z$53,Z43=$Z$54,Z43=$Z$55,Z43=$Z$56,Z43=$Z$57,Z43=$Z$58,Z43=$Z$59,Z43=$Z$70,Z43=$Z$71,Z43=$Z$72,Z43=$Z$73,Z43=$Z$74,Z43=$Z$75,Z43=$Z$76,Z43=$Z$77,Z43=$Z$78,Z43=$Z$79,Z43=$Z$80,Z43=$Z$81,Z43=$Z$82,Z43=$Z$83,Z43=$Z$84,Z43=$Z$85,Z43=$Z$86,Z43=$Z$87,Z43=$Z$88)),"Fehler",0)</f>
        <v>0</v>
      </c>
    </row>
    <row r="44" spans="1:35" ht="15.75" x14ac:dyDescent="0.25">
      <c r="A44" s="11">
        <v>0.39583333333333331</v>
      </c>
      <c r="B44" s="12">
        <v>0.41666666666666669</v>
      </c>
      <c r="C44" s="6"/>
      <c r="D44" s="15" t="s">
        <v>96</v>
      </c>
      <c r="E44" s="10" t="s">
        <v>143</v>
      </c>
      <c r="F44" s="10" t="s">
        <v>144</v>
      </c>
      <c r="G44" s="15"/>
      <c r="H44" s="16" t="s">
        <v>182</v>
      </c>
      <c r="I44" s="15"/>
      <c r="J44" s="16" t="s">
        <v>51</v>
      </c>
      <c r="K44">
        <f>IF(AND(D44&lt;&gt;"",OR(D44=D45,D44=D46,D44=D47,D44=D48,D44=D49,D44=D50,D44=D51,D44=D52,D44=D53,D44=D54,D44=D55,D44=D56,D44=D57,D44=D58,D44=D59,D44=D70,D44=D71,D44=D72,D44=D73,D44=D74,D44=D75,D44=D76,D44=D77,D44=D78,D44=D79,D44=D80,D44=D81,D44=D82,D44=D83,D44=D84,D44=D85,D44=D86,D44=D87,D44=D88,D44=O11,D44=O12,D44=O13,D44=O14,D44=O15,D44=O16,D44=O17,D44=O18,D44=O19,D44=O20,D44=O21,D44=O22,D44=O23,D44=O24,D44=O25,D44=O26,D44=O27,D44=O28,D44=O29,D44=O41,D44=O42,D44=O43,D44=O44,D44=O45,D44=O46,D44=O47,D44=O48,D44=O49,D44=O50,D44=O51,D44=O52,D44=O53,D44=O54,D44=O55,D44=O56,D44=O57,D44=O58,D44=O59,D44=O70,D44=O71,D44=O72,D44=O73,D44=O74,D44=O75,D44=O76,D44=O77,D44=O78,D44=O79,D44=O80,D44=O81,D44=O82,D44=O83,D44=O84,D44=O85,D44=O86,D44=O87,D44=O88,D44=Z11,D44=Z12,D44=Z13,D44=Z14,D44=Z15,D44=Z16,D44=Z17,D44=Z18,D44=Z19,D44=Z20,D44=Z21,D44=Z22,D44=Z23,D44=Z24,D44=Z25,D44=Z26,D44=Z27,D44=Z28,D44=Z29,D44=Z41,D44=Z42,D44=Z43,D44=Z44,D44=Z45,D44=Z46,D44=Z47,D44=Z48,D44=Z49,D44=Z50,D44=Z51,D44=Z52,D44=Z53,D44=Z54,D44=Z55,D44=Z56,D44=Z57,D44=Z58,D44=Z59,D44=Z70,D44=Z71,D44=Z72,D44=Z73,D44=Z74,D44=Z75,D44=Z76,D44=Z77,D44=Z78,D44=Z79,D44=Z80,D44=Z81,D44=Z82,D44=Z83,D44=Z84,D44=Z85,D44=Z86,D44=Z87,D44=Z88)),"Fehler",0)</f>
        <v>0</v>
      </c>
      <c r="L44" s="11">
        <v>0.39583333333333331</v>
      </c>
      <c r="M44" s="12">
        <v>0.41666666666666669</v>
      </c>
      <c r="N44" s="6"/>
      <c r="O44" s="15"/>
      <c r="P44" s="16"/>
      <c r="Q44" s="16"/>
      <c r="R44" s="15"/>
      <c r="S44" s="16"/>
      <c r="T44" s="15"/>
      <c r="U44" s="16"/>
      <c r="V44">
        <f>IF(AND(O44&lt;&gt;"",OR(O44=$O$45,O44=$O$46,O44=$O$47,O44=$O$48,O44=$O$49,O44=$O$50,O44=$O$51,O44=$O$52,O44=$O$53,O44=$O$54,O44=$O$55,O44=$O$56,O44=$O$57,O44=$O$58,O44=$O$59,O44=$O$70,O44=$O$71,O44=$O$72,O44=$O$73,O44=$O$74,O44=$O$75,O44=$O$76,O44=$O$77,O44=$O$78,O44=$O$79,O44=$O$80,O44=$O$81,O44=$O$82,O44=$O$83,O44=$O$84,O44=$O$85,O44=$O$86,O44=$O$87,O44=$O$88,O44=$Z$11,O44=$Z$12,O44=$Z$13,O44=$Z$14,O44=$Z$15,O44=$Z$16,O44=$Z$17,O44=$Z$18,O44=$Z$19,O44=$Z$20,O44=$Z$21,O44=$Z$22,O44=$Z$23,O44=$Z$24,O44=$Z$25,O44=$Z$26,O44=$Z$27,O44=$Z$28,O44=$Z$29,O44=$Z$41,O44=$Z$42,O44=$Z$43,O44=$Z$44,O44=$Z$45,O44=$Z$46,O44=$Z$47,O44=$Z$48,O44=$Z$49,O44=$Z$50,O44=$Z$51,O44=$Z$52,O44=$Z$53,O44=$Z$54,O44=$Z$55,O44=$Z$56,O44=$Z$57,O44=$Z$58,O44=$Z$59,O44=$Z$70,O44=$Z$71,O44=$Z$72,O44=$Z$73,O44=$Z$74,O44=$Z$75,O44=$Z$76,O44=$Z$77,O44=$Z$78,O44=$Z$79,O44=$Z$80,O44=$Z$81,O44=$Z$82,O44=$Z$83,O44=$Z$84,O44=$Z$85,O44=$Z$86,O44=$Z$87,O44=$Z$88)),"Fehler",0)</f>
        <v>0</v>
      </c>
      <c r="W44" s="11">
        <v>0.39583333333333331</v>
      </c>
      <c r="X44" s="12">
        <v>0.41666666666666669</v>
      </c>
      <c r="Y44" s="6"/>
      <c r="Z44" s="15"/>
      <c r="AA44" s="16"/>
      <c r="AB44" s="16"/>
      <c r="AC44" s="15"/>
      <c r="AD44" s="16"/>
      <c r="AE44" s="16"/>
      <c r="AF44" s="16"/>
      <c r="AG44">
        <f>IF(AND(Z44&lt;&gt;"",OR(Z44=$Z$45,Z44=$Z$46,Z44=$Z$47,Z44=$Z$48,Z44=$Z$49,Z44=$Z$50,Z44=$Z$51,Z44=$Z$52,Z44=$Z$53,Z44=$Z$54,Z44=$Z$55,Z44=$Z$56,Z44=$Z$57,Z44=$Z$58,Z44=$Z$59,Z44=$Z$70,Z44=$Z$71,Z44=$Z$72,Z44=$Z$73,Z44=$Z$74,Z44=$Z$75,Z44=$Z$76,Z44=$Z$77,Z44=$Z$78,Z44=$Z$79,Z44=$Z$80,Z44=$Z$81,Z44=$Z$82,Z44=$Z$83,Z44=$Z$84,Z44=$Z$85,Z44=$Z$86,Z44=$Z$87,Z44=$Z$88)),"Fehler",0)</f>
        <v>0</v>
      </c>
    </row>
    <row r="45" spans="1:35" ht="15.75" x14ac:dyDescent="0.25">
      <c r="A45" s="11"/>
      <c r="B45" s="12"/>
      <c r="C45" s="6"/>
      <c r="E45" s="10"/>
      <c r="F45" s="10"/>
      <c r="G45" s="15"/>
      <c r="H45" s="16"/>
      <c r="I45" s="16"/>
      <c r="J45" s="16"/>
      <c r="K45">
        <f>IF(AND(D45&lt;&gt;"",OR(D45=$D$46,D45=$D$47,D45=$D$48,D45=$D$49,D45=$D$50,D45=$D$51,D45=$D$52,D45=$D$53,D45=$D$54,D45=$D$55,D45=$D$56,D45=$D$57,D45=$D$58,D45=$D$59,D45=$D$70,D45=$D$71,D45=$D$72,D45=$D$73,D45=$D$74,D45=$D$75,D45=$D$76,D45=$D$77,D45=$D$78,D45=$D$79,D45=$D$80,D45=$D$81,D45=$D$82,D45=$D$83,D45=$D$84,D45=$D$85,D45=$D$86,D45=$D$87,D45=$D$88,D45=$O$11,D45=$O$12,D45=$O$13,D45=$O$14,D45=$O$15,D45=$O$16,D45=$O$17,D45=$O$18,D45=$O$19,D45=$O$20,D45=$O$21,D45=$O$22,D45=$O$23,D45=$O$24,D45=$O$25,D45=$O$26,D45=$O$27,D45=$O$28,D45=$O$29,D45=$O$41,D45=$O$42,D45=$O$43,D45=$O$44,D45=$O$45,D45=$O$46,D45=$O$47,D45=$O$48,D45=$O$49,D45=$O$50,D45=$O$51,D45=$O$52,D45=$O$53,D45=$O$54,D45=$O$55,D45=$O$56,D45=$O$57,D45=$O$58,D45=$O$59,D45=$O$70,D45=$O$71,D45=$O$72,D45=$O$73,D45=$O$74,D45=$O$75,D45=$O$76,D45=$O$77,D45=$O$78,D45=$O$79,D45=$O$80,D45=$O$81,D45=$O$82,D45=$O$83,D45=$O$84,D45=$O$85,D45=$O$86,D45=$O$87,D45=$O$88,D45=$Z$11,D45=$Z$12,D45=$Z$13,D45=$Z$14,D45=$Z$15,D45=$Z$16,D45=$Z$17,D45=$Z$18,D45=$Z$19,D45=$Z$20,D45=$Z$21,D45=$Z$22,D45=$Z$23,D45=$Z$24,D45=$Z$25,D45=$Z$26,D45=$Z$27,D45=$Z$28,D45=$Z$29,D45=$Z$41,D45=$Z$42,D45=$Z$43,D45=$Z$44,D45=$Z$45,D45=$Z$46,D45=$Z$47,D45=$Z$48,D45=$Z$49,D45=$Z$50,D45=$Z$51,D45=$Z$52,D45=$Z$53,D45=$Z$54,D45=$Z$55,D45=$Z$56,D45=$Z$57,D45=$Z$58,D45=$Z$59,D45=$Z$70,D45=$Z$71,D45=$Z$72,D45=$Z$73,D45=$Z$74,D45=$Z$75,D45=$Z$76,D45=$Z$77,D45=$Z$78,D45=$Z$79,D45=$Z$80,D45=$Z$81,D45=$Z$82,D45=$Z$83,D45=$Z$84,D45=$Z$85,D45=$Z$86,D45=$Z$87,D45=$Z$88)),"Fehler",0)</f>
        <v>0</v>
      </c>
      <c r="L45" s="11"/>
      <c r="M45" s="12"/>
      <c r="N45" s="6"/>
      <c r="O45" s="15"/>
      <c r="P45" s="16"/>
      <c r="Q45" s="16"/>
      <c r="R45" s="15"/>
      <c r="S45" s="16"/>
      <c r="T45" s="16"/>
      <c r="U45" s="16"/>
      <c r="V45">
        <f>IF(AND(O45&lt;&gt;"",OR(O45=$O$46,O45=$O$47,O45=$O$48,O45=$O$49,O45=$O$50,O45=$O$51,O45=$O$52,O45=$O$53,O45=$O$54,O45=$O$55,O45=$O$56,O45=$O$57,O45=$O$58,O45=$O$59,O45=$O$70,O45=$O$71,O45=$O$72,O45=$O$73,O45=$O$74,O45=$O$75,O45=$O$76,O45=$O$77,O45=$O$78,O45=$O$79,O45=$O$80,O45=$O$81,O45=$O$82,O45=$O$83,O45=$O$84,O45=$O$85,O45=$O$86,O45=$O$87,O45=$O$88,O45=$Z$11,O45=$Z$12,O45=$Z$13,O45=$Z$14,O45=$Z$15,O45=$Z$16,O45=$Z$17,O45=$Z$18,O45=$Z$19,O45=$Z$20,O45=$Z$21,O45=$Z$22,O45=$Z$23,O45=$Z$24,O45=$Z$25,O45=$Z$26,O45=$Z$27,O45=$Z$28,O45=$Z$29,O45=$Z$41,O45=$Z$42,O45=$Z$43,O45=$Z$44,O45=$Z$45,O45=$Z$46,O45=$Z$47,O45=$Z$48,O45=$Z$49,O45=$Z$50,O45=$Z$51,O45=$Z$52,O45=$Z$53,O45=$Z$54,O45=$Z$55,O45=$Z$56,O45=$Z$57,O45=$Z$58,O45=$Z$59,O45=$Z$70,O45=$Z$71,O45=$Z$72,O45=$Z$73,O45=$Z$74,O45=$Z$75,O45=$Z$76,O45=$Z$77,O45=$Z$78,O45=$Z$79,O45=$Z$80,O45=$Z$81,O45=$Z$82,O45=$Z$83,O45=$Z$84,O45=$Z$85,O45=$Z$86,O45=$Z$87,O45=$Z$88)),"Fehler",0)</f>
        <v>0</v>
      </c>
      <c r="W45" s="11"/>
      <c r="X45" s="12"/>
      <c r="Y45" s="6"/>
      <c r="Z45" s="15"/>
      <c r="AA45" s="16"/>
      <c r="AB45" s="16"/>
      <c r="AC45" s="15"/>
      <c r="AD45" s="16"/>
      <c r="AE45" s="16"/>
      <c r="AF45" s="16"/>
      <c r="AG45">
        <f>IF(AND(Z45&lt;&gt;"",OR(Z45=$Z$46,Z45=$Z$47,Z45=$Z$48,Z45=$Z$49,Z45=$Z$50,Z45=$Z$51,Z45=$Z$52,Z45=$Z$53,Z45=$Z$54,Z45=$Z$55,Z45=$Z$56,Z45=$Z$57,Z45=$Z$58,Z45=$Z$59,Z45=$Z$70,Z45=$Z$71,Z45=$Z$72,Z45=$Z$73,Z45=$Z$74,Z45=$Z$75,Z45=$Z$76,Z45=$Z$77,Z45=$Z$78,Z45=$Z$79,Z45=$Z$80,Z45=$Z$81,Z45=$Z$82,Z45=$Z$83,Z45=$Z$84,Z45=$Z$85,Z45=$Z$86,Z45=$Z$87,Z45=$Z$88)),"Fehler",0)</f>
        <v>0</v>
      </c>
      <c r="AH45" s="13"/>
      <c r="AI45" s="13"/>
    </row>
    <row r="46" spans="1:35" ht="15.75" x14ac:dyDescent="0.25">
      <c r="A46" s="11">
        <v>0.4375</v>
      </c>
      <c r="B46" s="12">
        <v>0.45833333333333331</v>
      </c>
      <c r="C46" s="6"/>
      <c r="D46" s="15" t="s">
        <v>109</v>
      </c>
      <c r="E46" s="16" t="s">
        <v>189</v>
      </c>
      <c r="F46" s="16" t="s">
        <v>139</v>
      </c>
      <c r="G46" s="15"/>
      <c r="H46" s="16" t="s">
        <v>141</v>
      </c>
      <c r="I46" s="15"/>
      <c r="J46" s="16" t="s">
        <v>51</v>
      </c>
      <c r="K46">
        <f>IF(AND(D46&lt;&gt;"",OR(D46=$D$47,D46=$D$48,D46=$D$49,D46=$D$50,D46=$D$51,D46=$D$52,D46=$D$53,D46=$D$54,D46=$D$55,D46=$D$56,D46=$D$57,D46=$D$58,D46=$D$59,D46=$D$70,D46=$D$71,D46=$D$72,D46=$D$73,D46=$D$74,D46=$D$75,D46=$D$76,D46=$D$77,D46=$D$78,D46=$D$79,D46=$D$80,D46=$D$81,D46=$D$82,D46=$D$83,D46=$D$84,D46=$D$85,D46=$D$86,D46=$D$87,D46=$D$88,D46=$O$11,D46=$O$12,D46=$O$13,D46=$O$14,D46=$O$15,D46=$O$16,D46=$O$17,D46=$O$18,D46=$O$19,D46=$O$20,D46=$O$21,D46=$O$22,D46=$O$23,D46=$O$24,D46=$O$25,D46=$O$26,D46=$O$27,D46=$O$28,D46=$O$29,D46=$O$41,D46=$O$42,D46=$O$43,D46=$O$44,D46=$O$45,D46=$O$46,D46=$O$47,D46=$O$48,D46=$O$49,D46=$O$50,D46=$O$51,D46=$O$52,D46=$O$53,D46=$O$54,D46=$O$55,D46=$O$56,D46=$O$57,D46=$O$58,D46=$O$59,D46=$O$70,D46=$O$71,D46=$O$72,D46=$O$73,D46=$O$74,D46=$O$75,D46=$O$76,D46=$O$77,D46=$O$78,D46=$O$79,D46=$O$80,D46=$O$81,D46=$O$82,D46=$O$83,D46=$O$84,D46=$O$85,D46=$O$86,D46=$O$87,D46=$O$88,D46=$Z$11,D46=$Z$12,D46=$Z$13,D46=$Z$14,D46=$Z$15,D46=$Z$16,D46=$Z$17,D46=$Z$18,D46=$Z$19,D46=$Z$20,D46=$Z$21,D46=$Z$22,D46=$Z$23,D46=$Z$24,D46=$Z$25,D46=$Z$26,D46=$Z$27,D46=$Z$28,D46=$Z$29,D46=$Z$41,D46=$Z$42,D46=$Z$43,D46=$Z$44,D46=$Z$45,D46=$Z$46,D46=$Z$47,D46=$Z$48,D46=$Z$49,D46=$Z$50,D46=$Z$51,D46=$Z$52,D46=$Z$53,D46=$Z$54,D46=$Z$55,D46=$Z$56,D46=$Z$57,D46=$Z$58,D46=$Z$59,D46=$Z$70,D46=$Z$71,D46=$Z$72,D46=$Z$73,D46=$Z$74,D46=$Z$75,D46=$Z$76,D46=$Z$77,D46=$Z$78,D46=$Z$79,D46=$Z$80,D46=$Z$81,D46=$Z$82,D46=$Z$83,D46=$Z$84,D46=$Z$85,D46=$Z$86,D46=$Z$87,D46=$Z$88)),"Fehler",0)</f>
        <v>0</v>
      </c>
      <c r="L46" s="11">
        <v>0.4375</v>
      </c>
      <c r="M46" s="12">
        <v>0.45833333333333331</v>
      </c>
      <c r="N46" s="6"/>
      <c r="O46" s="9"/>
      <c r="P46" s="10"/>
      <c r="Q46" s="10"/>
      <c r="R46" s="15"/>
      <c r="S46" s="16"/>
      <c r="T46" s="16"/>
      <c r="U46" s="16"/>
      <c r="V46">
        <f>IF(AND(O46&lt;&gt;"",OR(O46=$O$47,O46=$O$48,O46=$O$49,O46=$O$50,O46=$O$51,O46=$O$52,O46=$O$53,O46=$O$54,O46=$O$55,O46=$O$56,O46=$O$57,O46=$O$58,O46=$O$59,O46=$O$70,O46=$O$71,O46=$O$72,O46=$O$73,O46=$O$74,O46=$O$75,O46=$O$76,O46=$O$77,O46=$O$78,O46=$O$79,O46=$O$80,O46=$O$81,O46=$O$82,O46=$O$83,O46=$O$84,O46=$O$85,O46=$O$86,O46=$O$87,O46=$O$88,O46=$Z$11,O46=$Z$12,O46=$Z$13,O46=$Z$14,O46=$Z$15,O46=$Z$16,O46=$Z$17,O46=$Z$18,O46=$Z$19,O46=$Z$20,O46=$Z$21,O46=$Z$22,O46=$Z$23,O46=$Z$24,O46=$Z$25,O46=$Z$26,O46=$Z$27,O46=$Z$28,O46=$Z$29,O46=$Z$41,O46=$Z$42,O46=$Z$43,O46=$Z$44,O46=$Z$45,O46=$Z$46,O46=$Z$47,O46=$Z$48,O46=$Z$49,O46=$Z$50,O46=$Z$51,O46=$Z$52,O46=$Z$53,O46=$Z$54,O46=$Z$55,O46=$Z$56,O46=$Z$57,O46=$Z$58,O46=$Z$59,O46=$Z$70,O46=$Z$71,O46=$Z$72,O46=$Z$73,O46=$Z$74,O46=$Z$75,O46=$Z$76,O46=$Z$77,O46=$Z$78,O46=$Z$79,O46=$Z$80,O46=$Z$81,O46=$Z$82,O46=$Z$83,O46=$Z$84,O46=$Z$85,O46=$Z$86,O46=$Z$87,O46=$Z$88)),"Fehler",0)</f>
        <v>0</v>
      </c>
      <c r="W46" s="11">
        <v>0.4375</v>
      </c>
      <c r="X46" s="12">
        <v>0.45833333333333331</v>
      </c>
      <c r="Y46" s="6"/>
      <c r="Z46" s="15"/>
      <c r="AA46" s="16"/>
      <c r="AB46" s="16"/>
      <c r="AC46" s="15"/>
      <c r="AD46" s="16"/>
      <c r="AE46" s="16"/>
      <c r="AF46" s="16"/>
      <c r="AG46">
        <f>IF(AND(Z46&lt;&gt;"",OR(Z46=$Z$47,Z46=$Z$48,Z46=$Z$49,Z46=$Z$50,Z46=$Z$51,Z46=$Z$52,Z46=$Z$53,Z46=$Z$54,Z46=$Z$55,Z46=$Z$56,Z46=$Z$57,Z46=$Z$58,Z46=$Z$59,Z46=$Z$70,Z46=$Z$71,Z46=$Z$72,Z46=$Z$73,Z46=$Z$74,Z46=$Z$75,Z46=$Z$76,Z46=$Z$77,Z46=$Z$78,Z46=$Z$79,Z46=$Z$80,Z46=$Z$81,Z46=$Z$82,Z46=$Z$83,Z46=$Z$84,Z46=$Z$85,Z46=$Z$86,Z46=$Z$87,Z46=$Z$88)),"Fehler",0)</f>
        <v>0</v>
      </c>
      <c r="AH46" s="18"/>
      <c r="AI46" s="13"/>
    </row>
    <row r="47" spans="1:35" ht="15.75" x14ac:dyDescent="0.25">
      <c r="A47" s="11">
        <v>0.45833333333333331</v>
      </c>
      <c r="B47" s="12">
        <v>0.47916666666666669</v>
      </c>
      <c r="C47" s="6"/>
      <c r="D47" s="15" t="s">
        <v>140</v>
      </c>
      <c r="E47" s="16" t="s">
        <v>189</v>
      </c>
      <c r="F47" s="16" t="s">
        <v>139</v>
      </c>
      <c r="G47" s="15"/>
      <c r="H47" s="16" t="s">
        <v>141</v>
      </c>
      <c r="I47" s="15"/>
      <c r="J47" s="16" t="s">
        <v>51</v>
      </c>
      <c r="K47">
        <f>IF(AND(D47&lt;&gt;"",OR(D47=$D$48,D47=$D$49,D47=$D$50,D47=$D$51,D47=$D$52,D47=$D$53,D47=$D$54,D47=$D$55,D47=$D$56,D47=$D$57,D47=$D$58,D47=$D$59,D47=$D$70,D47=$D$71,D47=$D$72,D47=$D$73,D47=$D$74,D47=$D$75,D47=$D$76,D47=$D$77,D47=$D$78,D47=$D$79,D47=$D$80,D47=$D$81,D47=$D$82,D47=$D$83,D47=$D$84,D47=$D$85,D47=$D$86,D47=$D$87,D47=$D$88,D47=$O$11,D47=$O$12,D47=$O$13,D47=$O$14,D47=$O$15,D47=$O$16,D47=$O$17,D47=$O$18,D47=$O$19,D47=$O$20,D47=$O$21,D47=$O$22,D47=$O$23,D47=$O$24,D47=$O$25,D47=$O$26,D47=$O$27,D47=$O$28,D47=$O$29,D47=$O$41,D47=$O$42,D47=$O$43,D47=$O$44,D47=$O$45,D47=$O$46,D47=$O$47,D47=$O$48,D47=$O$49,D47=$O$50,D47=$O$51,D47=$O$52,D47=$O$53,D47=$O$54,D47=$O$55,D47=$O$56,D47=$O$57,D47=$O$58,D47=$O$59,D47=$O$70,D47=$O$71,D47=$O$72,D47=$O$73,D47=$O$74,D47=$O$75,D47=$O$76,D47=$O$77,D47=$O$78,D47=$O$79,D47=$O$80,D47=$O$81,D47=$O$82,D47=$O$83,D47=$O$84,D47=$O$85,D47=$O$86,D47=$O$87,D47=$O$88,D47=$Z$11,D47=$Z$12,D47=$Z$13,D47=$Z$14,D47=$Z$15,D47=$Z$16,D47=$Z$17,D47=$Z$18,D47=$Z$19,D47=$Z$20,D47=$Z$21,D47=$Z$22,D47=$Z$23,D47=$Z$24,D47=$Z$25,D47=$Z$26,D47=$Z$27,D47=$Z$28,D47=$Z$29,D47=$Z$41,D47=$Z$42,D47=$Z$43,D47=$Z$44,D47=$Z$45,D47=$Z$46,D47=$Z$47,D47=$Z$48,D47=$Z$49,D47=$Z$50,D47=$Z$51,D47=$Z$52,D47=$Z$53,D47=$Z$54,D47=$Z$55,D47=$Z$56,D47=$Z$57,D47=$Z$58,D47=$Z$59,D47=$Z$70,D47=$Z$71,D47=$Z$72,D47=$Z$73,D47=$Z$74,D47=$Z$75,D47=$Z$76,D47=$Z$77,D47=$Z$78,D47=$Z$79,D47=$Z$80,D47=$Z$81,D47=$Z$82,D47=$Z$83,D47=$Z$84,D47=$Z$85,D47=$Z$86,D47=$Z$87,D47=$Z$88)),"Fehler",0)</f>
        <v>0</v>
      </c>
      <c r="L47" s="11">
        <v>0.45833333333333331</v>
      </c>
      <c r="M47" s="12">
        <v>0.47916666666666669</v>
      </c>
      <c r="N47" s="6"/>
      <c r="O47" s="9"/>
      <c r="P47" s="10"/>
      <c r="Q47" s="10"/>
      <c r="R47" s="15"/>
      <c r="S47" s="16"/>
      <c r="T47" s="16"/>
      <c r="U47" s="16"/>
      <c r="V47">
        <f>IF(AND(O47&lt;&gt;"",OR(O47=$O$48,O47=$O$49,O47=$O$50,O47=$O$51,O47=$O$52,O47=$O$53,O47=$O$54,O47=$O$55,O47=$O$56,O47=$O$57,O47=$O$58,O47=$O$59,O47=$O$70,O47=$O$71,O47=$O$72,O47=$O$73,O47=$O$74,O47=$O$75,O47=$O$76,O47=$O$77,O47=$O$78,O47=$O$79,O47=$O$80,O47=$O$81,O47=$O$82,O47=$O$83,O47=$O$84,O47=$O$85,O47=$O$86,O47=$O$87,O47=$O$88,O47=$Z$11,O47=$Z$12,O47=$Z$13,O47=$Z$14,O47=$Z$15,O47=$Z$16,O47=$Z$17,O47=$Z$18,O47=$Z$19,O47=$Z$20,O47=$Z$21,O47=$Z$22,O47=$Z$23,O47=$Z$24,O47=$Z$25,O47=$Z$26,O47=$Z$27,O47=$Z$28,O47=$Z$29,O47=$Z$41,O47=$Z$42,O47=$Z$43,O47=$Z$44,O47=$Z$45,O47=$Z$46,O47=$Z$47,O47=$Z$48,O47=$Z$49,O47=$Z$50,O47=$Z$51,O47=$Z$52,O47=$Z$53,O47=$Z$54,O47=$Z$55,O47=$Z$56,O47=$Z$57,O47=$Z$58,O47=$Z$59,O47=$Z$70,O47=$Z$71,O47=$Z$72,O47=$Z$73,O47=$Z$74,O47=$Z$75,O47=$Z$76,O47=$Z$77,O47=$Z$78,O47=$Z$79,O47=$Z$80,O47=$Z$81,O47=$Z$82,O47=$Z$83,O47=$Z$84,O47=$Z$85,O47=$Z$86,O47=$Z$87,O47=$Z$88)),"Fehler",0)</f>
        <v>0</v>
      </c>
      <c r="W47" s="11">
        <v>0.45833333333333331</v>
      </c>
      <c r="X47" s="12">
        <v>0.47916666666666669</v>
      </c>
      <c r="Y47" s="6"/>
      <c r="Z47" s="15"/>
      <c r="AA47" s="16"/>
      <c r="AB47" s="16"/>
      <c r="AC47" s="15"/>
      <c r="AD47" s="16"/>
      <c r="AE47" s="16"/>
      <c r="AF47" s="16"/>
      <c r="AG47">
        <f>IF(AND(Z47&lt;&gt;"",OR(Z47=$Z$48,Z47=$Z$49,Z47=$Z$50,Z47=$Z$51,Z47=$Z$52,Z47=$Z$53,Z47=$Z$54,Z47=$Z$55,Z47=$Z$56,Z47=$Z$57,Z47=$Z$58,Z47=$Z$59,Z47=$Z$70,Z47=$Z$71,Z47=$Z$72,Z47=$Z$73,Z47=$Z$74,Z47=$Z$75,Z47=$Z$76,Z47=$Z$77,Z47=$Z$78,Z47=$Z$79,Z47=$Z$80,Z47=$Z$81,Z47=$Z$82,Z47=$Z$83,Z47=$Z$84,Z47=$Z$85,Z47=$Z$86,Z47=$Z$87,Z47=$Z$88)),"Fehler",0)</f>
        <v>0</v>
      </c>
      <c r="AH47" s="18"/>
      <c r="AI47" s="13"/>
    </row>
    <row r="48" spans="1:35" ht="15.75" x14ac:dyDescent="0.25">
      <c r="A48" s="11">
        <v>0.47916666666666669</v>
      </c>
      <c r="B48" s="12">
        <v>0.5</v>
      </c>
      <c r="C48" s="6"/>
      <c r="D48" s="15" t="s">
        <v>78</v>
      </c>
      <c r="E48" s="16" t="s">
        <v>189</v>
      </c>
      <c r="F48" s="16" t="s">
        <v>141</v>
      </c>
      <c r="G48" s="15"/>
      <c r="H48" s="16" t="s">
        <v>139</v>
      </c>
      <c r="I48" s="15"/>
      <c r="J48" s="16" t="s">
        <v>51</v>
      </c>
      <c r="K48">
        <f>IF(AND(D48&lt;&gt;"",OR(D48=$D$49,D48=$D$50,D48=$D$51,D48=$D$52,D48=$D$53,D48=$D$54,D48=$D$55,D48=$D$56,D48=$D$57,D48=$D$58,D48=$D$59,D48=$D$70,D48=$D$71,D48=$D$72,D48=$D$73,D48=$D$74,D48=$D$75,D48=$D$76,D48=$D$77,D48=$D$78,D48=$D$79,D48=$D$80,D48=$D$81,D48=$D$82,D48=$D$83,D48=$D$84,D48=$D$85,D48=$D$86,D48=$D$87,D48=$D$88,D48=$O$11,D48=$O$12,D48=$O$13,D48=$O$14,D48=$O$15,D48=$O$16,D48=$O$17,D48=$O$18,D48=$O$19,D48=$O$20,D48=$O$21,D48=$O$22,D48=$O$23,D48=$O$24,D48=$O$25,D48=$O$26,D48=$O$27,D48=$O$28,D48=$O$29,D48=$O$41,D48=$O$42,D48=$O$43,D48=$O$44,D48=$O$45,D48=$O$46,D48=$O$47,D48=$O$48,D48=$O$49,D48=$O$50,D48=$O$51,D48=$O$52,D48=$O$53,D48=$O$54,D48=$O$55,D48=$O$56,D48=$O$57,D48=$O$58,D48=$O$59,D48=$O$70,D48=$O$71,D48=$O$72,D48=$O$73,D48=$O$74,D48=$O$75,D48=$O$76,D48=$O$77,D48=$O$78,D48=$O$79,D48=$O$80,D48=$O$81,D48=$O$82,D48=$O$83,D48=$O$84,D48=$O$85,D48=$O$86,D48=$O$87,D48=$O$88,D48=$Z$11,D48=$Z$12,D48=$Z$13,D48=$Z$14,D48=$Z$15,D48=$Z$16,D48=$Z$17,D48=$Z$18,D48=$Z$19,D48=$Z$20,D48=$Z$21,D48=$Z$22,D48=$Z$23,D48=$Z$24,D48=$Z$25,D48=$Z$26,D48=$Z$27,D48=$Z$28,D48=$Z$29,D48=$Z$41,D48=$Z$42,D48=$Z$43,D48=$Z$44,D48=$Z$45,D48=$Z$46,D48=$Z$47,D48=$Z$48,D48=$Z$49,D48=$Z$50,D48=$Z$51,D48=$Z$52,D48=$Z$53,D48=$Z$54,D48=$Z$55,D48=$Z$56,D48=$Z$57,D48=$Z$58,D48=$Z$59,D48=$Z$70,D48=$Z$71,D48=$Z$72,D48=$Z$73,D48=$Z$74,D48=$Z$75,D48=$Z$76,D48=$Z$77,D48=$Z$78,D48=$Z$79,D48=$Z$80,D48=$Z$81,D48=$Z$82,D48=$Z$83,D48=$Z$84,D48=$Z$85,D48=$Z$86,D48=$Z$87,D48=$Z$88)),"Fehler",0)</f>
        <v>0</v>
      </c>
      <c r="L48" s="11">
        <v>0.47916666666666669</v>
      </c>
      <c r="M48" s="12">
        <v>0.5</v>
      </c>
      <c r="N48" s="6"/>
      <c r="O48" s="9"/>
      <c r="P48" s="10"/>
      <c r="Q48" s="10"/>
      <c r="R48" s="15"/>
      <c r="S48" s="16"/>
      <c r="T48" s="16"/>
      <c r="U48" s="16"/>
      <c r="V48">
        <f>IF(AND(O48&lt;&gt;"",OR(O48=$O$49,O48=$O$50,O48=$O$51,O48=$O$52,O48=$O$53,O48=$O$54,O48=$O$55,O48=$O$56,O48=$O$57,O48=$O$58,O48=$O$59,O48=$O$70,O48=$O$71,O48=$O$72,O48=$O$73,O48=$O$74,O48=$O$75,O48=$O$76,O48=$O$77,O48=$O$78,O48=$O$79,O48=$O$80,O48=$O$81,O48=$O$82,O48=$O$83,O48=$O$84,O48=$O$85,O48=$O$86,O48=$O$87,O48=$O$88,O48=$Z$11,O48=$Z$12,O48=$Z$13,O48=$Z$14,O48=$Z$15,O48=$Z$16,O48=$Z$17,O48=$Z$18,O48=$Z$19,O48=$Z$20,O48=$Z$21,O48=$Z$22,O48=$Z$23,O48=$Z$24,O48=$Z$25,O48=$Z$26,O48=$Z$27,O48=$Z$28,O48=$Z$29,O48=$Z$41,O48=$Z$42,O48=$Z$43,O48=$Z$44,O48=$Z$45,O48=$Z$46,O48=$Z$47,O48=$Z$48,O48=$Z$49,O48=$Z$50,O48=$Z$51,O48=$Z$52,O48=$Z$53,O48=$Z$54,O48=$Z$55,O48=$Z$56,O48=$Z$57,O48=$Z$58,O48=$Z$59,O48=$Z$70,O48=$Z$71,O48=$Z$72,O48=$Z$73,O48=$Z$74,O48=$Z$75,O48=$Z$76,O48=$Z$77,O48=$Z$78,O48=$Z$79,O48=$Z$80,O48=$Z$81,O48=$Z$82,O48=$Z$83,O48=$Z$84,O48=$Z$85,O48=$Z$86,O48=$Z$87,O48=$Z$88)),"Fehler",0)</f>
        <v>0</v>
      </c>
      <c r="W48" s="11">
        <v>0.47916666666666669</v>
      </c>
      <c r="X48" s="12">
        <v>0.5</v>
      </c>
      <c r="Y48" s="6"/>
      <c r="Z48" s="15"/>
      <c r="AA48" s="16"/>
      <c r="AB48" s="16"/>
      <c r="AC48" s="15"/>
      <c r="AD48" s="16"/>
      <c r="AE48" s="16"/>
      <c r="AF48" s="16"/>
      <c r="AG48">
        <f>IF(AND(Z48&lt;&gt;"",OR(Z48=$Z$49,Z48=$Z$50,Z48=$Z$51,Z48=$Z$52,Z48=$Z$53,Z48=$Z$54,Z48=$Z$55,Z48=$Z$56,Z48=$Z$57,Z48=$Z$58,Z48=$Z$59,Z48=$Z$70,Z48=$Z$71,Z48=$Z$72,Z48=$Z$73,Z48=$Z$74,Z48=$Z$75,Z48=$Z$76,Z48=$Z$77,Z48=$Z$78,Z48=$Z$79,Z48=$Z$80,Z48=$Z$81,Z48=$Z$82,Z48=$Z$83,Z48=$Z$84,Z48=$Z$85,Z48=$Z$86,Z48=$Z$87,Z48=$Z$88)),"Fehler",0)</f>
        <v>0</v>
      </c>
      <c r="AH48" s="17"/>
    </row>
    <row r="49" spans="1:34" ht="15.75" x14ac:dyDescent="0.25">
      <c r="A49" s="11">
        <v>0.5</v>
      </c>
      <c r="B49" s="12">
        <v>0.52083333333333337</v>
      </c>
      <c r="C49" s="6"/>
      <c r="D49" s="15" t="s">
        <v>142</v>
      </c>
      <c r="E49" s="16" t="s">
        <v>189</v>
      </c>
      <c r="F49" s="16" t="s">
        <v>141</v>
      </c>
      <c r="G49" s="15"/>
      <c r="H49" s="16" t="s">
        <v>139</v>
      </c>
      <c r="I49" s="15"/>
      <c r="J49" s="16" t="s">
        <v>51</v>
      </c>
      <c r="K49">
        <f>IF(AND(D49&lt;&gt;"",OR(D49=$D$50,D49=$D$51,D49=$D$52,D49=$D$53,D49=$D$54,D49=$D$55,D49=$D$56,D49=$D$57,D49=$D$58,D49=$D$59,D49=$D$70,D49=$D$71,D49=$D$72,D49=$D$73,D49=$D$74,D49=$D$75,D49=$D$76,D49=$D$77,D49=$D$78,D49=$D$79,D49=$D$80,D49=$D$81,D49=$D$82,D49=$D$83,D49=$D$84,D49=$D$85,D49=$D$86,D49=$D$87,D49=$D$88,D49=$O$11,D49=$O$12,D49=$O$13,D49=$O$14,D49=$O$15,D49=$O$16,D49=$O$17,D49=$O$18,D49=$O$19,D49=$O$20,D49=$O$21,D49=$O$22,D49=$O$23,D49=$O$24,D49=$O$25,D49=$O$26,D49=$O$27,D49=$O$28,D49=$O$29,D49=$O$41,D49=$O$42,D49=$O$43,D49=$O$44,D49=$O$45,D49=$O$46,D49=$O$47,D49=$O$48,D49=$O$49,D49=$O$50,D49=$O$51,D49=$O$52,D49=$O$53,D49=$O$54,D49=$O$55,D49=$O$56,D49=$O$57,D49=$O$58,D49=$O$59,D49=$O$70,D49=$O$71,D49=$O$72,D49=$O$73,D49=$O$74,D49=$O$75,D49=$O$76,D49=$O$77,D49=$O$78,D49=$O$79,D49=$O$80,D49=$O$81,D49=$O$82,D49=$O$83,D49=$O$84,D49=$O$85,D49=$O$86,D49=$O$87,D49=$O$88,D49=$Z$11,D49=$Z$12,D49=$Z$13,D49=$Z$14,D49=$Z$15,D49=$Z$16,D49=$Z$17,D49=$Z$18,D49=$Z$19,D49=$Z$20,D49=$Z$21,D49=$Z$22,D49=$Z$23,D49=$Z$24,D49=$Z$25,D49=$Z$26,D49=$Z$27,D49=$Z$28,D49=$Z$29,D49=$Z$41,D49=$Z$42,D49=$Z$43,D49=$Z$44,D49=$Z$45,D49=$Z$46,D49=$Z$47,D49=$Z$48,D49=$Z$49,D49=$Z$50,D49=$Z$51,D49=$Z$52,D49=$Z$53,D49=$Z$54,D49=$Z$55,D49=$Z$56,D49=$Z$57,D49=$Z$58,D49=$Z$59,D49=$Z$70,D49=$Z$71,D49=$Z$72,D49=$Z$73,D49=$Z$74,D49=$Z$75,D49=$Z$76,D49=$Z$77,D49=$Z$78,D49=$Z$79,D49=$Z$80,D49=$Z$81,D49=$Z$82,D49=$Z$83,D49=$Z$84,D49=$Z$85,D49=$Z$86,D49=$Z$87,D49=$Z$88)),"Fehler",0)</f>
        <v>0</v>
      </c>
      <c r="L49" s="11">
        <v>0.5</v>
      </c>
      <c r="M49" s="12">
        <v>0.52083333333333337</v>
      </c>
      <c r="N49" s="6"/>
      <c r="O49" s="15"/>
      <c r="P49" s="10"/>
      <c r="Q49" s="10"/>
      <c r="R49" s="15"/>
      <c r="S49" s="16"/>
      <c r="T49" s="16"/>
      <c r="U49" s="16"/>
      <c r="V49">
        <f>IF(AND(O49&lt;&gt;"",OR(O49=$O$50,O49=$O$51,O49=$O$52,O49=$O$53,O49=$O$54,O49=$O$55,O49=$O$56,O49=$O$57,O49=$O$58,O49=$O$59,O49=$O$70,O49=$O$71,O49=$O$72,O49=$O$73,O49=$O$74,O49=$O$75,O49=$O$76,O49=$O$77,O49=$O$78,O49=$O$79,O49=$O$80,O49=$O$81,O49=$O$82,O49=$O$83,O49=$O$84,O49=$O$85,O49=$O$86,O49=$O$87,O49=$O$88,O49=$Z$11,O49=$Z$12,O49=$Z$13,O49=$Z$14,O49=$Z$15,O49=$Z$16,O49=$Z$17,O49=$Z$18,O49=$Z$19,O49=$Z$20,O49=$Z$21,O49=$Z$22,O49=$Z$23,O49=$Z$24,O49=$Z$25,O49=$Z$26,O49=$Z$27,O49=$Z$28,O49=$Z$29,O49=$Z$41,O49=$Z$42,O49=$Z$43,O49=$Z$44,O49=$Z$45,O49=$Z$46,O49=$Z$47,O49=$Z$48,O49=$Z$49,O49=$Z$50,O49=$Z$51,O49=$Z$52,O49=$Z$53,O49=$Z$54,O49=$Z$55,O49=$Z$56,O49=$Z$57,O49=$Z$58,O49=$Z$59,O49=$Z$70,O49=$Z$71,O49=$Z$72,O49=$Z$73,O49=$Z$74,O49=$Z$75,O49=$Z$76,O49=$Z$77,O49=$Z$78,O49=$Z$79,O49=$Z$80,O49=$Z$81,O49=$Z$82,O49=$Z$83,O49=$Z$84,O49=$Z$85,O49=$Z$86,O49=$Z$87,O49=$Z$88)),"Fehler",0)</f>
        <v>0</v>
      </c>
      <c r="W49" s="11">
        <v>0.5</v>
      </c>
      <c r="X49" s="12">
        <v>0.52083333333333337</v>
      </c>
      <c r="Y49" s="6"/>
      <c r="Z49" s="15"/>
      <c r="AA49" s="16"/>
      <c r="AB49" s="16"/>
      <c r="AC49" s="15"/>
      <c r="AD49" s="16"/>
      <c r="AE49" s="16"/>
      <c r="AF49" s="16"/>
      <c r="AG49">
        <f>IF(AND(Z49&lt;&gt;"",OR(Z49=$Z$50,Z49=$Z$51,Z49=$Z$52,Z49=$Z$53,Z49=$Z$54,Z49=$Z$55,Z49=$Z$56,Z49=$Z$57,Z49=$Z$58,Z49=$Z$59,Z49=$Z$70,Z49=$Z$71,Z49=$Z$72,Z49=$Z$73,Z49=$Z$74,Z49=$Z$75,Z49=$Z$76,Z49=$Z$77,Z49=$Z$78,Z49=$Z$79,Z49=$Z$80,Z49=$Z$81,Z49=$Z$82,Z49=$Z$83,Z49=$Z$84,Z49=$Z$85,Z49=$Z$86,Z49=$Z$87,Z49=$Z$88)),"Fehler",0)</f>
        <v>0</v>
      </c>
      <c r="AH49" s="17"/>
    </row>
    <row r="50" spans="1:34" ht="15.75" x14ac:dyDescent="0.25">
      <c r="A50" s="11"/>
      <c r="B50" s="12"/>
      <c r="C50" s="6"/>
      <c r="D50" s="15"/>
      <c r="E50" s="16"/>
      <c r="F50" s="16"/>
      <c r="G50" s="15"/>
      <c r="H50" s="16"/>
      <c r="I50" s="16"/>
      <c r="J50" s="16"/>
      <c r="K50">
        <f>IF(AND(D50&lt;&gt;"",OR(D50=$D$51,D50=$D$52,D50=$D$53,D50=$D$54,D50=$D$55,D50=$D$56,D50=$D$57,D50=$D$58,D50=$D$59,D50=$D$70,D50=$D$71,D50=$D$72,D50=$D$73,D50=$D$74,D50=$D$75,D50=$D$76,D50=$D$77,D50=$D$78,D50=$D$79,D50=$D$80,D50=$D$81,D50=$D$82,D50=$D$83,D50=$D$84,D50=$D$85,D50=$D$86,D50=$D$87,D50=$D$88,D50=$O$11,D50=$O$12,D50=$O$13,D50=$O$14,D50=$O$15,D50=$O$16,D50=$O$17,D50=$O$18,D50=$O$19,D50=$O$20,D50=$O$21,D50=$O$22,D50=$O$23,D50=$O$24,D50=$O$25,D50=$O$26,D50=$O$27,D50=$O$28,D50=$O$29,D50=$O$41,D50=$O$42,D50=$O$43,D50=$O$44,D50=$O$45,D50=$O$46,D50=$O$47,D50=$O$48,D50=$O$49,D50=$O$50,D50=$O$51,D50=$O$52,D50=$O$53,D50=$O$54,D50=$O$55,D50=$O$56,D50=$O$57,D50=$O$58,D50=$O$59,D50=$O$70,D50=$O$71,D50=$O$72,D50=$O$73,D50=$O$74,D50=$O$75,D50=$O$76,D50=$O$77,D50=$O$78,D50=$O$79,D50=$O$80,D50=$O$81,D50=$O$82,D50=$O$83,D50=$O$84,D50=$O$85,D50=$O$86,D50=$O$87,D50=$O$88,D50=$Z$11,D50=$Z$12,D50=$Z$13,D50=$Z$14,D50=$Z$15,D50=$Z$16,D50=$Z$17,D50=$Z$18,D50=$Z$19,D50=$Z$20,D50=$Z$21,D50=$Z$22,D50=$Z$23,D50=$Z$24,D50=$Z$25,D50=$Z$26,D50=$Z$27,D50=$Z$28,D50=$Z$29,D50=$Z$41,D50=$Z$42,D50=$Z$43,D50=$Z$44,D50=$Z$45,D50=$Z$46,D50=$Z$47,D50=$Z$48,D50=$Z$49,D50=$Z$50,D50=$Z$51,D50=$Z$52,D50=$Z$53,D50=$Z$54,D50=$Z$55,D50=$Z$56,D50=$Z$57,D50=$Z$58,D50=$Z$59,D50=$Z$70,D50=$Z$71,D50=$Z$72,D50=$Z$73,D50=$Z$74,D50=$Z$75,D50=$Z$76,D50=$Z$77,D50=$Z$78,D50=$Z$79,D50=$Z$80,D50=$Z$81,D50=$Z$82,D50=$Z$83,D50=$Z$84,D50=$Z$85,D50=$Z$86,D50=$Z$87,D50=$Z$88)),"Fehler",0)</f>
        <v>0</v>
      </c>
      <c r="L50" s="11"/>
      <c r="M50" s="12"/>
      <c r="N50" s="6"/>
      <c r="O50" s="15"/>
      <c r="P50" s="16"/>
      <c r="Q50" s="16"/>
      <c r="R50" s="15"/>
      <c r="S50" s="16"/>
      <c r="T50" s="16"/>
      <c r="U50" s="16"/>
      <c r="V50">
        <f>IF(AND(O50&lt;&gt;"",OR(O50=$O$51,O50=$O$52,O50=$O$53,O50=$O$54,O50=$O$55,O50=$O$56,O50=$O$57,O50=$O$58,O50=$O$59,O50=$O$70,O50=$O$71,O50=$O$72,O50=$O$73,O50=$O$74,O50=$O$75,O50=$O$76,O50=$O$77,O50=$O$78,O50=$O$79,O50=$O$80,O50=$O$81,O50=$O$82,O50=$O$83,O50=$O$84,O50=$O$85,O50=$O$86,O50=$O$87,O50=$O$88,O50=$Z$11,O50=$Z$12,O50=$Z$13,O50=$Z$14,O50=$Z$15,O50=$Z$16,O50=$Z$17,O50=$Z$18,O50=$Z$19,O50=$Z$20,O50=$Z$21,O50=$Z$22,O50=$Z$23,O50=$Z$24,O50=$Z$25,O50=$Z$26,O50=$Z$27,O50=$Z$28,O50=$Z$29,O50=$Z$41,O50=$Z$42,O50=$Z$43,O50=$Z$44,O50=$Z$45,O50=$Z$46,O50=$Z$47,O50=$Z$48,O50=$Z$49,O50=$Z$50,O50=$Z$51,O50=$Z$52,O50=$Z$53,O50=$Z$54,O50=$Z$55,O50=$Z$56,O50=$Z$57,O50=$Z$58,O50=$Z$59,O50=$Z$70,O50=$Z$71,O50=$Z$72,O50=$Z$73,O50=$Z$74,O50=$Z$75,O50=$Z$76,O50=$Z$77,O50=$Z$78,O50=$Z$79,O50=$Z$80,O50=$Z$81,O50=$Z$82,O50=$Z$83,O50=$Z$84,O50=$Z$85,O50=$Z$86,O50=$Z$87,O50=$Z$88)),"Fehler",0)</f>
        <v>0</v>
      </c>
      <c r="W50" s="11"/>
      <c r="X50" s="12"/>
      <c r="Y50" s="6"/>
      <c r="Z50" s="15"/>
      <c r="AA50" s="16"/>
      <c r="AB50" s="16"/>
      <c r="AC50" s="15"/>
      <c r="AD50" s="16"/>
      <c r="AE50" s="16"/>
      <c r="AF50" s="16"/>
      <c r="AG50">
        <f>IF(AND(Z50&lt;&gt;"",OR(Z50=$Z$51,Z50=$Z$52,Z50=$Z$53,Z50=$Z$54,Z50=$Z$55,Z50=$Z$56,Z50=$Z$57,Z50=$Z$58,Z50=$Z$59,Z50=$Z$70,Z50=$Z$71,Z50=$Z$72,Z50=$Z$73,Z50=$Z$74,Z50=$Z$75,Z50=$Z$76,Z50=$Z$77,Z50=$Z$78,Z50=$Z$79,Z50=$Z$80,Z50=$Z$81,Z50=$Z$82,Z50=$Z$83,Z50=$Z$84,Z50=$Z$85,Z50=$Z$86,Z50=$Z$87,Z50=$Z$88)),"Fehler",0)</f>
        <v>0</v>
      </c>
      <c r="AH50" s="17"/>
    </row>
    <row r="51" spans="1:34" ht="15.75" x14ac:dyDescent="0.25">
      <c r="A51" s="11">
        <v>0.54166666666666663</v>
      </c>
      <c r="B51" s="12">
        <v>0.5625</v>
      </c>
      <c r="C51" s="6"/>
      <c r="D51" s="15" t="s">
        <v>149</v>
      </c>
      <c r="E51" s="16" t="s">
        <v>148</v>
      </c>
      <c r="F51" s="16" t="s">
        <v>147</v>
      </c>
      <c r="G51" s="15"/>
      <c r="H51" s="16" t="s">
        <v>150</v>
      </c>
      <c r="I51" s="16"/>
      <c r="J51" s="16" t="s">
        <v>51</v>
      </c>
      <c r="K51">
        <f>IF(AND(D51&lt;&gt;"",OR(D51=$D$52,D51=$D$53,D51=$D$54,D51=$D$55,D51=$D$56,D51=$D$57,D51=$D$58,D51=$D$59,D51=$D$70,D51=$D$71,D51=$D$72,D51=$D$73,D51=$D$74,D51=$D$75,D51=$D$76,D51=$D$77,D51=$D$78,D51=$D$79,D51=$D$80,D51=$D$81,D51=$D$82,D51=$D$83,D51=$D$84,D51=$D$85,D51=$D$86,D51=$D$87,D51=$D$88,D51=$O$11,D51=$O$12,D51=$O$13,D51=$O$14,D51=$O$15,D51=$O$16,D51=$O$17,D51=$O$18,D51=$O$19,D51=$O$20,D51=$O$21,D51=$O$22,D51=$O$23,D51=$O$24,D51=$O$25,D51=$O$26,D51=$O$27,D51=$O$28,D51=$O$29,D51=$O$41,D51=$O$42,D51=$O$43,D51=$O$44,D51=$O$45,D51=$O$46,D51=$O$47,D51=$O$48,D51=$O$49,D51=$O$50,D51=$O$51,D51=$O$52,D51=$O$53,D51=$O$54,D51=$O$55,D51=$O$56,D51=$O$57,D51=$O$58,D51=$O$59,D51=$O$70,D51=$O$71,D51=$O$72,D51=$O$73,D51=$O$74,D51=$O$75,D51=$O$76,D51=$O$77,D51=$O$78,D51=$O$79,D51=$O$80,D51=$O$81,D51=$O$82,D51=$O$83,D51=$O$84,D51=$O$85,D51=$O$86,D51=$O$87,D51=$O$88,D51=$Z$11,D51=$Z$12,D51=$Z$13,D51=$Z$14,D51=$Z$15,D51=$Z$16,D51=$Z$17,D51=$Z$18,D51=$Z$19,D51=$Z$20,D51=$Z$21,D51=$Z$22,D51=$Z$23,D51=$Z$24,D51=$Z$25,D51=$Z$26,D51=$Z$27,D51=$Z$28,D51=$Z$29,D51=$Z$41,D51=$Z$42,D51=$Z$43,D51=$Z$44,D51=$Z$45,D51=$Z$46,D51=$Z$47,D51=$Z$48,D51=$Z$49,D51=$Z$50,D51=$Z$51,D51=$Z$52,D51=$Z$53,D51=$Z$54,D51=$Z$55,D51=$Z$56,D51=$Z$57,D51=$Z$58,D51=$Z$59,D51=$Z$70,D51=$Z$71,D51=$Z$72,D51=$Z$73,D51=$Z$74,D51=$Z$75,D51=$Z$76,D51=$Z$77,D51=$Z$78,D51=$Z$79,D51=$Z$80,D51=$Z$81,D51=$Z$82,D51=$Z$83,D51=$Z$84,D51=$Z$85,D51=$Z$86,D51=$Z$87,D51=$Z$88)),"Fehler",0)</f>
        <v>0</v>
      </c>
      <c r="L51" s="11">
        <v>0.54166666666666663</v>
      </c>
      <c r="M51" s="12">
        <v>0.5625</v>
      </c>
      <c r="N51" s="6"/>
      <c r="O51" s="15"/>
      <c r="P51" s="16"/>
      <c r="Q51" s="16"/>
      <c r="R51" s="15"/>
      <c r="S51" s="16"/>
      <c r="T51" s="16"/>
      <c r="U51" s="16"/>
      <c r="V51">
        <f>IF(AND(O51&lt;&gt;"",OR(O51=$O$52,O51=$O$53,O51=$O$54,O51=$O$55,O51=$O$56,O51=$O$57,O51=$O$58,O51=$O$59,O51=$O$70,O51=$O$71,O51=$O$72,O51=$O$73,O51=$O$74,O51=$O$75,O51=$O$76,O51=$O$77,O51=$O$78,O51=$O$79,O51=$O$80,O51=$O$81,O51=$O$82,O51=$O$83,O51=$O$84,O51=$O$85,O51=$O$86,O51=$O$87,O51=$O$88,O51=$Z$11,O51=$Z$12,O51=$Z$13,O51=$Z$14,O51=$Z$15,O51=$Z$16,O51=$Z$17,O51=$Z$18,O51=$Z$19,O51=$Z$20,O51=$Z$21,O51=$Z$22,O51=$Z$23,O51=$Z$24,O51=$Z$25,O51=$Z$26,O51=$Z$27,O51=$Z$28,O51=$Z$29,O51=$Z$41,O51=$Z$42,O51=$Z$43,O51=$Z$44,O51=$Z$45,O51=$Z$46,O51=$Z$47,O51=$Z$48,O51=$Z$49,O51=$Z$50,O51=$Z$51,O51=$Z$52,O51=$Z$53,O51=$Z$54,O51=$Z$55,O51=$Z$56,O51=$Z$57,O51=$Z$58,O51=$Z$59,O51=$Z$70,O51=$Z$71,O51=$Z$72,O51=$Z$73,O51=$Z$74,O51=$Z$75,O51=$Z$76,O51=$Z$77,O51=$Z$78,O51=$Z$79,O51=$Z$80,O51=$Z$81,O51=$Z$82,O51=$Z$83,O51=$Z$84,O51=$Z$85,O51=$Z$86,O51=$Z$87,O51=$Z$88)),"Fehler",0)</f>
        <v>0</v>
      </c>
      <c r="W51" s="11">
        <v>0.54166666666666663</v>
      </c>
      <c r="X51" s="12">
        <v>0.5625</v>
      </c>
      <c r="Y51" s="6"/>
      <c r="Z51" s="15"/>
      <c r="AA51" s="16"/>
      <c r="AB51" s="16"/>
      <c r="AC51" s="15"/>
      <c r="AD51" s="16"/>
      <c r="AE51" s="15"/>
      <c r="AF51" s="16"/>
      <c r="AG51">
        <f>IF(AND(Z51&lt;&gt;"",OR(Z51=$Z$52,Z51=$Z$53,Z51=$Z$54,Z51=$Z$55,Z51=$Z$56,Z51=$Z$57,Z51=$Z$58,Z51=$Z$59,Z51=$Z$70,Z51=$Z$71,Z51=$Z$72,Z51=$Z$73,Z51=$Z$74,Z51=$Z$75,Z51=$Z$76,Z51=$Z$77,Z51=$Z$78,Z51=$Z$79,Z51=$Z$80,Z51=$Z$81,Z51=$Z$82,Z51=$Z$83,Z51=$Z$84,Z51=$Z$85,Z51=$Z$86,Z51=$Z$87,Z51=$Z$88)),"Fehler",0)</f>
        <v>0</v>
      </c>
      <c r="AH51" s="17"/>
    </row>
    <row r="52" spans="1:34" ht="15.75" x14ac:dyDescent="0.25">
      <c r="A52" s="11">
        <v>0.5625</v>
      </c>
      <c r="B52" s="12">
        <v>0.58333333333333337</v>
      </c>
      <c r="C52" s="6"/>
      <c r="D52" s="15" t="s">
        <v>68</v>
      </c>
      <c r="E52" s="16" t="s">
        <v>148</v>
      </c>
      <c r="F52" s="16" t="s">
        <v>150</v>
      </c>
      <c r="G52" s="15"/>
      <c r="H52" s="16" t="s">
        <v>147</v>
      </c>
      <c r="I52" s="16"/>
      <c r="J52" s="16" t="s">
        <v>51</v>
      </c>
      <c r="K52">
        <f>IF(AND(D52&lt;&gt;"",OR(D52=$D$53,D52=$D$54,D52=$D$55,D52=$D$56,D52=$D$57,D52=$D$58,D52=$D$59,D52=$D$70,D52=$D$71,D52=$D$72,D52=$D$73,D52=$D$74,D52=$D$75,D52=$D$76,D52=$D$77,D52=$D$78,D52=$D$79,D52=$D$80,D52=$D$81,D52=$D$82,D52=$D$83,D52=$D$84,D52=$D$85,D52=$D$86,D52=$D$87,D52=$D$88,D52=$O$11,D52=$O$12,D52=$O$13,D52=$O$14,D52=$O$15,D52=$O$16,D52=$O$17,D52=$O$18,D52=$O$19,D52=$O$20,D52=$O$21,D52=$O$22,D52=$O$23,D52=$O$24,D52=$O$25,D52=$O$26,D52=$O$27,D52=$O$28,D52=$O$29,D52=$O$41,D52=$O$42,D52=$O$43,D52=$O$44,D52=$O$45,D52=$O$46,D52=$O$47,D52=$O$48,D52=$O$49,D52=$O$50,D52=$O$51,D52=$O$52,D52=$O$53,D52=$O$54,D52=$O$55,D52=$O$56,D52=$O$57,D52=$O$58,D52=$O$59,D52=$O$70,D52=$O$71,D52=$O$72,D52=$O$73,D52=$O$74,D52=$O$75,D52=$O$76,D52=$O$77,D52=$O$78,D52=$O$79,D52=$O$80,D52=$O$81,D52=$O$82,D52=$O$83,D52=$O$84,D52=$O$85,D52=$O$86,D52=$O$87,D52=$O$88,D52=$Z$11,D52=$Z$12,D52=$Z$13,D52=$Z$14,D52=$Z$15,D52=$Z$16,D52=$Z$17,D52=$Z$18,D52=$Z$19,D52=$Z$20,D52=$Z$21,D52=$Z$22,D52=$Z$23,D52=$Z$24,D52=$Z$25,D52=$Z$26,D52=$Z$27,D52=$Z$28,D52=$Z$29,D52=$Z$41,D52=$Z$42,D52=$Z$43,D52=$Z$44,D52=$Z$45,D52=$Z$46,D52=$Z$47,D52=$Z$48,D52=$Z$49,D52=$Z$50,D52=$Z$51,D52=$Z$52,D52=$Z$53,D52=$Z$54,D52=$Z$55,D52=$Z$56,D52=$Z$57,D52=$Z$58,D52=$Z$59,D52=$Z$70,D52=$Z$71,D52=$Z$72,D52=$Z$73,D52=$Z$74,D52=$Z$75,D52=$Z$76,D52=$Z$77,D52=$Z$78,D52=$Z$79,D52=$Z$80,D52=$Z$81,D52=$Z$82,D52=$Z$83,D52=$Z$84,D52=$Z$85,D52=$Z$86,D52=$Z$87,D52=$Z$88)),"Fehler",0)</f>
        <v>0</v>
      </c>
      <c r="L52" s="11">
        <v>0.5625</v>
      </c>
      <c r="M52" s="12">
        <v>0.58333333333333337</v>
      </c>
      <c r="N52" s="6"/>
      <c r="O52" s="15"/>
      <c r="P52" s="16"/>
      <c r="Q52" s="16"/>
      <c r="R52" s="15"/>
      <c r="S52" s="16"/>
      <c r="T52" s="16"/>
      <c r="U52" s="16"/>
      <c r="V52">
        <f>IF(AND(O52&lt;&gt;"",OR(O52=$O$53,O52=$O$54,O52=$O$55,O52=$O$56,O52=$O$57,O52=$O$58,O52=$O$59,O52=$O$70,O52=$O$71,O52=$O$72,O52=$O$73,O52=$O$74,O52=$O$75,O52=$O$76,O52=$O$77,O52=$O$78,O52=$O$79,O52=$O$80,O52=$O$81,O52=$O$82,O52=$O$83,O52=$O$84,O52=$O$85,O52=$O$86,O52=$O$87,O52=$O$88,O52=$Z$11,O52=$Z$12,O52=$Z$13,O52=$Z$14,O52=$Z$15,O52=$Z$16,O52=$Z$17,O52=$Z$18,O52=$Z$19,O52=$Z$20,O52=$Z$21,O52=$Z$22,O52=$Z$23,O52=$Z$24,O52=$Z$25,O52=$Z$26,O52=$Z$27,O52=$Z$28,O52=$Z$29,O52=$Z$41,O52=$Z$42,O52=$Z$43,O52=$Z$44,O52=$Z$45,O52=$Z$46,O52=$Z$47,O52=$Z$48,O52=$Z$49,O52=$Z$50,O52=$Z$51,O52=$Z$52,O52=$Z$53,O52=$Z$54,O52=$Z$55,O52=$Z$56,O52=$Z$57,O52=$Z$58,O52=$Z$59,O52=$Z$70,O52=$Z$71,O52=$Z$72,O52=$Z$73,O52=$Z$74,O52=$Z$75,O52=$Z$76,O52=$Z$77,O52=$Z$78,O52=$Z$79,O52=$Z$80,O52=$Z$81,O52=$Z$82,O52=$Z$83,O52=$Z$84,O52=$Z$85,O52=$Z$86,O52=$Z$87,O52=$Z$88)),"Fehler",0)</f>
        <v>0</v>
      </c>
      <c r="W52" s="11">
        <v>0.5625</v>
      </c>
      <c r="X52" s="12">
        <v>0.58333333333333337</v>
      </c>
      <c r="Y52" s="6"/>
      <c r="Z52" s="15"/>
      <c r="AA52" s="16"/>
      <c r="AB52" s="16"/>
      <c r="AC52" s="15"/>
      <c r="AD52" s="16"/>
      <c r="AE52" s="16"/>
      <c r="AF52" s="16"/>
      <c r="AG52">
        <f>IF(AND(Z52&lt;&gt;"",OR(Z52=$Z$53,Z52=$Z$54,Z52=$Z$55,Z52=$Z$56,Z52=$Z$57,Z52=$Z$58,Z52=$Z$59,Z52=$Z$70,Z52=$Z$71,Z52=$Z$72,Z52=$Z$73,Z52=$Z$74,Z52=$Z$75,Z52=$Z$76,Z52=$Z$77,Z52=$Z$78,Z52=$Z$79,Z52=$Z$80,Z52=$Z$81,Z52=$Z$82,Z52=$Z$83,Z52=$Z$84,Z52=$Z$85,Z52=$Z$86,Z52=$Z$87,Z52=$Z$88)),"Fehler",0)</f>
        <v>0</v>
      </c>
      <c r="AH52" s="17"/>
    </row>
    <row r="53" spans="1:34" ht="15.75" x14ac:dyDescent="0.25">
      <c r="A53" s="11">
        <v>0.58333333333333337</v>
      </c>
      <c r="B53" s="12">
        <v>0.60416666666666663</v>
      </c>
      <c r="C53" s="6"/>
      <c r="D53" s="15" t="s">
        <v>99</v>
      </c>
      <c r="E53" s="16" t="s">
        <v>148</v>
      </c>
      <c r="F53" s="16" t="s">
        <v>150</v>
      </c>
      <c r="G53" s="15"/>
      <c r="H53" s="16" t="s">
        <v>147</v>
      </c>
      <c r="I53" s="16"/>
      <c r="J53" s="16" t="s">
        <v>51</v>
      </c>
      <c r="K53">
        <f>IF(AND(D53&lt;&gt;"",OR(D53=$D$54,D53=$D$55,D53=$D$56,D53=$D$57,D53=$D$58,D53=$D$59,D53=$D$70,D53=$D$71,D53=$D$72,D53=$D$73,D53=$D$74,D53=$D$75,D53=$D$76,D53=$D$77,D53=$D$78,D53=$D$79,D53=$D$80,D53=$D$81,D53=$D$82,D53=$D$83,D53=$D$84,D53=$D$85,D53=$D$86,D53=$D$87,D53=$D$88,D53=$O$11,D53=$O$12,D53=$O$13,D53=$O$14,D53=$O$15,D53=$O$16,D53=$O$17,D53=$O$18,D53=$O$19,D53=$O$20,D53=$O$21,D53=$O$22,D53=$O$23,D53=$O$24,D53=$O$25,D53=$O$26,D53=$O$27,D53=$O$28,D53=$O$29,D53=$O$41,D53=$O$42,D53=$O$43,D53=$O$44,D53=$O$45,D53=$O$46,D53=$O$47,D53=$O$48,D53=$O$49,D53=$O$50,D53=$O$51,D53=$O$52,D53=$O$53,D53=$O$54,D53=$O$55,D53=$O$56,D53=$O$57,D53=$O$58,D53=$O$59,D53=$O$70,D53=$O$71,D53=$O$72,D53=$O$73,D53=$O$74,D53=$O$75,D53=$O$76,D53=$O$77,D53=$O$78,D53=$O$79,D53=$O$80,D53=$O$81,D53=$O$82,D53=$O$83,D53=$O$84,D53=$O$85,D53=$O$86,D53=$O$87,D53=$O$88,D53=$Z$11,D53=$Z$12,D53=$Z$13,D53=$Z$14,D53=$Z$15,D53=$Z$16,D53=$Z$17,D53=$Z$18,D53=$Z$19,D53=$Z$20,D53=$Z$21,D53=$Z$22,D53=$Z$23,D53=$Z$24,D53=$Z$25,D53=$Z$26,D53=$Z$27,D53=$Z$28,D53=$Z$29,D53=$Z$41,D53=$Z$42,D53=$Z$43,D53=$Z$44,D53=$Z$45,D53=$Z$46,D53=$Z$47,D53=$Z$48,D53=$Z$49,D53=$Z$50,D53=$Z$51,D53=$Z$52,D53=$Z$53,D53=$Z$54,D53=$Z$55,D53=$Z$56,D53=$Z$57,D53=$Z$58,D53=$Z$59,D53=$Z$70,D53=$Z$71,D53=$Z$72,D53=$Z$73,D53=$Z$74,D53=$Z$75,D53=$Z$76,D53=$Z$77,D53=$Z$78,D53=$Z$79,D53=$Z$80,D53=$Z$81,D53=$Z$82,D53=$Z$83,D53=$Z$84,D53=$Z$85,D53=$Z$86,D53=$Z$87,D53=$Z$88)),"Fehler",0)</f>
        <v>0</v>
      </c>
      <c r="L53" s="11">
        <v>0.58333333333333337</v>
      </c>
      <c r="M53" s="12">
        <v>0.60416666666666663</v>
      </c>
      <c r="N53" s="6"/>
      <c r="O53" s="15"/>
      <c r="P53" s="16"/>
      <c r="Q53" s="16"/>
      <c r="R53" s="15"/>
      <c r="S53" s="16"/>
      <c r="T53" s="16"/>
      <c r="U53" s="16"/>
      <c r="V53">
        <f>IF(AND(O53&lt;&gt;"",OR(O53=$O$54,O53=$O$55,O53=$O$56,O53=$O$57,O53=$O$58,O53=$O$59,O53=$O$70,O53=$O$71,O53=$O$72,O53=$O$73,O53=$O$74,O53=$O$75,O53=$O$76,O53=$O$77,O53=$O$78,O53=$O$79,O53=$O$80,O53=$O$81,O53=$O$82,O53=$O$83,O53=$O$84,O53=$O$85,O53=$O$86,O53=$O$87,O53=$O$88,O53=$Z$11,O53=$Z$12,O53=$Z$13,O53=$Z$14,O53=$Z$15,O53=$Z$16,O53=$Z$17,O53=$Z$18,O53=$Z$19,O53=$Z$20,O53=$Z$21,O53=$Z$22,O53=$Z$23,O53=$Z$24,O53=$Z$25,O53=$Z$26,O53=$Z$27,O53=$Z$28,O53=$Z$29,O53=$Z$41,O53=$Z$42,O53=$Z$43,O53=$Z$44,O53=$Z$45,O53=$Z$46,O53=$Z$47,O53=$Z$48,O53=$Z$49,O53=$Z$50,O53=$Z$51,O53=$Z$52,O53=$Z$53,O53=$Z$54,O53=$Z$55,O53=$Z$56,O53=$Z$57,O53=$Z$58,O53=$Z$59,O53=$Z$70,O53=$Z$71,O53=$Z$72,O53=$Z$73,O53=$Z$74,O53=$Z$75,O53=$Z$76,O53=$Z$77,O53=$Z$78,O53=$Z$79,O53=$Z$80,O53=$Z$81,O53=$Z$82,O53=$Z$83,O53=$Z$84,O53=$Z$85,O53=$Z$86,O53=$Z$87,O53=$Z$88)),"Fehler",0)</f>
        <v>0</v>
      </c>
      <c r="W53" s="11">
        <v>0.58333333333333337</v>
      </c>
      <c r="X53" s="12">
        <v>0.60416666666666663</v>
      </c>
      <c r="Y53" s="6"/>
      <c r="Z53" s="15"/>
      <c r="AA53" s="16"/>
      <c r="AB53" s="16"/>
      <c r="AC53" s="15"/>
      <c r="AD53" s="16"/>
      <c r="AE53" s="16"/>
      <c r="AF53" s="16"/>
      <c r="AG53">
        <f>IF(AND(Z53&lt;&gt;"",OR(Z53=$Z$54,Z53=$Z$55,Z53=$Z$56,Z53=$Z$57,Z53=$Z$58,Z53=$Z$59,Z53=$Z$70,Z53=$Z$71,Z53=$Z$72,Z53=$Z$73,Z53=$Z$74,Z53=$Z$75,Z53=$Z$76,Z53=$Z$77,Z53=$Z$78,Z53=$Z$79,Z53=$Z$80,Z53=$Z$81,Z53=$Z$82,Z53=$Z$83,Z53=$Z$84,Z53=$Z$85,Z53=$Z$86,Z53=$Z$87,Z53=$Z$88)),"Fehler",0)</f>
        <v>0</v>
      </c>
      <c r="AH53" s="17"/>
    </row>
    <row r="54" spans="1:34" ht="15.75" x14ac:dyDescent="0.25">
      <c r="A54" s="11">
        <v>0.60416666666666663</v>
      </c>
      <c r="B54" s="12">
        <v>0.625</v>
      </c>
      <c r="C54" s="6"/>
      <c r="D54" s="15"/>
      <c r="E54" s="16"/>
      <c r="F54" s="16"/>
      <c r="G54" s="15"/>
      <c r="H54" s="16"/>
      <c r="I54" s="16"/>
      <c r="J54" s="16"/>
      <c r="K54">
        <f>IF(AND(D54&lt;&gt;"",OR(D54=$D$55,D54=$D$56,D54=$D$57,D54=$D$58,D54=$D$59,D54=$D$70,D54=$D$71,D54=$D$72,D54=$D$73,D54=$D$74,D54=$D$75,D54=$D$76,D54=$D$77,D54=$D$78,D54=$D$79,D54=$D$80,D54=$D$81,D54=$D$82,D54=$D$83,D54=$D$84,D54=$D$85,D54=$D$86,D54=$D$87,D54=$D$88,D54=$O$11,D54=$O$12,D54=$O$13,D54=$O$14,D54=$O$15,D54=$O$16,D54=$O$17,D54=$O$18,D54=$O$19,D54=$O$20,D54=$O$21,D54=$O$22,D54=$O$23,D54=$O$24,D54=$O$25,D54=$O$26,D54=$O$27,D54=$O$28,D54=$O$29,D54=$O$41,D54=$O$42,D54=$O$43,D54=$O$44,D54=$O$45,D54=$O$46,D54=$O$47,D54=$O$48,D54=$O$49,D54=$O$50,D54=$O$51,D54=$O$52,D54=$O$53,D54=$O$54,D54=$O$55,D54=$O$56,D54=$O$57,D54=$O$58,D54=$O$59,D54=$O$70,D54=$O$71,D54=$O$72,D54=$O$73,D54=$O$74,D54=$O$75,D54=$O$76,D54=$O$77,D54=$O$78,D54=$O$79,D54=$O$80,D54=$O$81,D54=$O$82,D54=$O$83,D54=$O$84,D54=$O$85,D54=$O$86,D54=$O$87,D54=$O$88,D54=$Z$11,D54=$Z$12,D54=$Z$13,D54=$Z$14,D54=$Z$15,D54=$Z$16,D54=$Z$17,D54=$Z$18,D54=$Z$19,D54=$Z$20,D54=$Z$21,D54=$Z$22,D54=$Z$23,D54=$Z$24,D54=$Z$25,D54=$Z$26,D54=$Z$27,D54=$Z$28,D54=$Z$29,D54=$Z$41,D54=$Z$42,D54=$Z$43,D54=$Z$44,D54=$Z$45,D54=$Z$46,D54=$Z$47,D54=$Z$48,D54=$Z$49,D54=$Z$50,D54=$Z$51,D54=$Z$52,D54=$Z$53,D54=$Z$54,D54=$Z$55,D54=$Z$56,D54=$Z$57,D54=$Z$58,D54=$Z$59,D54=$Z$70,D54=$Z$71,D54=$Z$72,D54=$Z$73,D54=$Z$74,D54=$Z$75,D54=$Z$76,D54=$Z$77,D54=$Z$78,D54=$Z$79,D54=$Z$80,D54=$Z$81,D54=$Z$82,D54=$Z$83,D54=$Z$84,D54=$Z$85,D54=$Z$86,D54=$Z$87,D54=$Z$88)),"Fehler",0)</f>
        <v>0</v>
      </c>
      <c r="L54" s="11">
        <v>0.60416666666666663</v>
      </c>
      <c r="M54" s="12">
        <v>0.625</v>
      </c>
      <c r="N54" s="6"/>
      <c r="O54" s="15"/>
      <c r="P54" s="16"/>
      <c r="Q54" s="16"/>
      <c r="R54" s="15"/>
      <c r="S54" s="16"/>
      <c r="T54" s="16"/>
      <c r="U54" s="16"/>
      <c r="V54">
        <f>IF(AND(O54&lt;&gt;"",OR(O54=$O$55,O54=$O$56,O54=$O$57,O54=$O$58,O54=$O$59,O54=$O$70,O54=$O$71,O54=$O$72,O54=$O$73,O54=$O$74,O54=$O$75,O54=$O$76,O54=$O$77,O54=$O$78,O54=$O$79,O54=$O$80,O54=$O$81,O54=$O$82,O54=$O$83,O54=$O$84,O54=$O$85,O54=$O$86,O54=$O$87,O54=$O$88,O54=$Z$11,O54=$Z$12,O54=$Z$13,O54=$Z$14,O54=$Z$15,O54=$Z$16,O54=$Z$17,O54=$Z$18,O54=$Z$19,O54=$Z$20,O54=$Z$21,O54=$Z$22,O54=$Z$23,O54=$Z$24,O54=$Z$25,O54=$Z$26,O54=$Z$27,O54=$Z$28,O54=$Z$29,O54=$Z$41,O54=$Z$42,O54=$Z$43,O54=$Z$44,O54=$Z$45,O54=$Z$46,O54=$Z$47,O54=$Z$48,O54=$Z$49,O54=$Z$50,O54=$Z$51,O54=$Z$52,O54=$Z$53,O54=$Z$54,O54=$Z$55,O54=$Z$56,O54=$Z$57,O54=$Z$58,O54=$Z$59,O54=$Z$70,O54=$Z$71,O54=$Z$72,O54=$Z$73,O54=$Z$74,O54=$Z$75,O54=$Z$76,O54=$Z$77,O54=$Z$78,O54=$Z$79,O54=$Z$80,O54=$Z$81,O54=$Z$82,O54=$Z$83,O54=$Z$84,O54=$Z$85,O54=$Z$86,O54=$Z$87,O54=$Z$88)),"Fehler",0)</f>
        <v>0</v>
      </c>
      <c r="W54" s="11">
        <v>0.60416666666666663</v>
      </c>
      <c r="X54" s="12">
        <v>0.625</v>
      </c>
      <c r="Y54" s="6"/>
      <c r="Z54" s="15"/>
      <c r="AA54" s="16"/>
      <c r="AB54" s="16"/>
      <c r="AC54" s="15"/>
      <c r="AD54" s="16"/>
      <c r="AE54" s="16"/>
      <c r="AF54" s="16"/>
      <c r="AG54">
        <f>IF(AND(Z54&lt;&gt;"",OR(Z54=$Z$55,Z54=$Z$56,Z54=$Z$57,Z54=$Z$58,Z54=$Z$59,Z54=$Z$70,Z54=$Z$71,Z54=$Z$72,Z54=$Z$73,Z54=$Z$74,Z54=$Z$75,Z54=$Z$76,Z54=$Z$77,Z54=$Z$78,Z54=$Z$79,Z54=$Z$80,Z54=$Z$81,Z54=$Z$82,Z54=$Z$83,Z54=$Z$84,Z54=$Z$85,Z54=$Z$86,Z54=$Z$87,Z54=$Z$88)),"Fehler",0)</f>
        <v>0</v>
      </c>
      <c r="AH54" s="17"/>
    </row>
    <row r="55" spans="1:34" ht="15.75" x14ac:dyDescent="0.25">
      <c r="A55" s="11">
        <v>0.625</v>
      </c>
      <c r="B55" s="12">
        <v>0.64583333333333337</v>
      </c>
      <c r="C55" s="6"/>
      <c r="D55" s="9"/>
      <c r="E55" s="16"/>
      <c r="F55" s="16"/>
      <c r="G55" s="15"/>
      <c r="H55" s="16"/>
      <c r="I55" s="16"/>
      <c r="J55" s="16"/>
      <c r="K55">
        <f>IF(AND(D55&lt;&gt;"",OR(D55=$D$56,D55=$D$57,D55=$D$58,D55=$D$59,D55=$D$70,D55=$D$71,D55=$D$72,D55=$D$73,D55=$D$74,D55=$D$75,D55=$D$76,D55=$D$77,D55=$D$78,D55=$D$79,D55=$D$80,D55=$D$81,D55=$D$82,D55=$D$83,D55=$D$84,D55=$D$85,D55=$D$86,D55=$D$87,D55=$D$88,D55=$O$11,D55=$O$12,D55=$O$13,D55=$O$14,D55=$O$15,D55=$O$16,D55=$O$17,D55=$O$18,D55=$O$19,D55=$O$20,D55=$O$21,D55=$O$22,D55=$O$23,D55=$O$24,D55=$O$25,D55=$O$26,D55=$O$27,D55=$O$28,D55=$O$29,D55=$O$41,D55=$O$42,D55=$O$43,D55=$O$44,D55=$O$45,D55=$O$46,D55=$O$47,D55=$O$48,D55=$O$49,D55=$O$50,D55=$O$51,D55=$O$52,D55=$O$53,D55=$O$54,D55=$O$55,D55=$O$56,D55=$O$57,D55=$O$58,D55=$O$59,D55=$O$70,D55=$O$71,D55=$O$72,D55=$O$73,D55=$O$74,D55=$O$75,D55=$O$76,D55=$O$77,D55=$O$78,D55=$O$79,D55=$O$80,D55=$O$81,D55=$O$82,D55=$O$83,D55=$O$84,D55=$O$85,D55=$O$86,D55=$O$87,D55=$O$88,D55=$Z$11,D55=$Z$12,D55=$Z$13,D55=$Z$14,D55=$Z$15,D55=$Z$16,D55=$Z$17,D55=$Z$18,D55=$Z$19,D55=$Z$20,D55=$Z$21,D55=$Z$22,D55=$Z$23,D55=$Z$24,D55=$Z$25,D55=$Z$26,D55=$Z$27,D55=$Z$28,D55=$Z$29,D55=$Z$41,D55=$Z$42,D55=$Z$43,D55=$Z$44,D55=$Z$45,D55=$Z$46,D55=$Z$47,D55=$Z$48,D55=$Z$49,D55=$Z$50,D55=$Z$51,D55=$Z$52,D55=$Z$53,D55=$Z$54,D55=$Z$55,D55=$Z$56,D55=$Z$57,D55=$Z$58,D55=$Z$59,D55=$Z$70,D55=$Z$71,D55=$Z$72,D55=$Z$73,D55=$Z$74,D55=$Z$75,D55=$Z$76,D55=$Z$77,D55=$Z$78,D55=$Z$79,D55=$Z$80,D55=$Z$81,D55=$Z$82,D55=$Z$83,D55=$Z$84,D55=$Z$85,D55=$Z$86,D55=$Z$87,D55=$Z$88)),"Fehler",0)</f>
        <v>0</v>
      </c>
      <c r="L55" s="11"/>
      <c r="M55" s="12"/>
      <c r="N55" s="6"/>
      <c r="O55" s="15"/>
      <c r="P55" s="16"/>
      <c r="Q55" s="16"/>
      <c r="R55" s="15"/>
      <c r="S55" s="16"/>
      <c r="T55" s="16"/>
      <c r="U55" s="16"/>
      <c r="V55">
        <f>IF(AND(O55&lt;&gt;"",OR(O55=$O$56,O55=$O$57,O55=$O$58,O55=$O$59,O55=$O$70,O55=$O$71,O55=$O$72,O55=$O$73,O55=$O$74,O55=$O$75,O55=$O$76,O55=$O$77,O55=$O$78,O55=$O$79,O55=$O$80,O55=$O$81,O55=$O$82,O55=$O$83,O55=$O$84,O55=$O$85,O55=$O$86,O55=$O$87,O55=$O$88,O55=$Z$11,O55=$Z$12,O55=$Z$13,O55=$Z$14,O55=$Z$15,O55=$Z$16,O55=$Z$17,O55=$Z$18,O55=$Z$19,O55=$Z$20,O55=$Z$21,O55=$Z$22,O55=$Z$23,O55=$Z$24,O55=$Z$25,O55=$Z$26,O55=$Z$27,O55=$Z$28,O55=$Z$29,O55=$Z$41,O55=$Z$42,O55=$Z$43,O55=$Z$44,O55=$Z$45,O55=$Z$46,O55=$Z$47,O55=$Z$48,O55=$Z$49,O55=$Z$50,O55=$Z$51,O55=$Z$52,O55=$Z$53,O55=$Z$54,O55=$Z$55,O55=$Z$56,O55=$Z$57,O55=$Z$58,O55=$Z$59,O55=$Z$70,O55=$Z$71,O55=$Z$72,O55=$Z$73,O55=$Z$74,O55=$Z$75,O55=$Z$76,O55=$Z$77,O55=$Z$78,O55=$Z$79,O55=$Z$80,O55=$Z$81,O55=$Z$82,O55=$Z$83,O55=$Z$84,O55=$Z$85,O55=$Z$86,O55=$Z$87,O55=$Z$88)),"Fehler",0)</f>
        <v>0</v>
      </c>
      <c r="W55" s="11"/>
      <c r="X55" s="12"/>
      <c r="Y55" s="6"/>
      <c r="Z55" s="15"/>
      <c r="AA55" s="16"/>
      <c r="AB55" s="16"/>
      <c r="AC55" s="15"/>
      <c r="AD55" s="16"/>
      <c r="AE55" s="16"/>
      <c r="AF55" s="16"/>
      <c r="AG55">
        <f>IF(AND(Z55&lt;&gt;"",OR(Z55=$Z$56,Z55=$Z$57,Z55=$Z$58,Z55=$Z$59,Z55=$Z$70,Z55=$Z$71,Z55=$Z$72,Z55=$Z$73,Z55=$Z$74,Z55=$Z$75,Z55=$Z$76,Z55=$Z$77,Z55=$Z$78,Z55=$Z$79,Z55=$Z$80,Z55=$Z$81,Z55=$Z$82,Z55=$Z$83,Z55=$Z$84,Z55=$Z$85,Z55=$Z$86,Z55=$Z$87,Z55=$Z$88)),"Fehler",0)</f>
        <v>0</v>
      </c>
    </row>
    <row r="56" spans="1:34" ht="15.75" x14ac:dyDescent="0.25">
      <c r="A56" s="11">
        <v>0.64583333333333337</v>
      </c>
      <c r="B56" s="12">
        <v>0.66666666666666663</v>
      </c>
      <c r="C56" s="6"/>
      <c r="D56" s="30"/>
      <c r="E56" s="16"/>
      <c r="F56" s="16"/>
      <c r="G56" s="15"/>
      <c r="H56" s="16"/>
      <c r="I56" s="16"/>
      <c r="J56" s="16"/>
      <c r="K56">
        <f>IF(AND(D56&lt;&gt;"",OR(D56=$D$57,D56=$D$58,D56=$D$59,D56=$D$70,D56=$D$71,D56=$D$72,D56=$D$73,D56=$D$74,D56=$D$75,D56=$D$76,D56=$D$77,D56=$D$78,D56=$D$79,D56=$D$80,D56=$D$81,D56=$D$82,D56=$D$83,D56=$D$84,D56=$D$85,D56=$D$86,D56=$D$87,D56=$D$88,D56=$O$11,D56=$O$12,D56=$O$13,D56=$O$14,D56=$O$15,D56=$O$16,D56=$O$17,D56=$O$18,D56=$O$19,D56=$O$20,D56=$O$21,D56=$O$22,D56=$O$23,D56=$O$24,D56=$O$25,D56=$O$26,D56=$O$27,D56=$O$28,D56=$O$29,D56=$O$41,D56=$O$42,D56=$O$43,D56=$O$44,D56=$O$45,D56=$O$46,D56=$O$47,D56=$O$48,D56=$O$49,D56=$O$50,D56=$O$51,D56=$O$52,D56=$O$53,D56=$O$54,D56=$O$55,D56=$O$56,D56=$O$57,D56=$O$58,D56=$O$59,D56=$O$70,D56=$O$71,D56=$O$72,D56=$O$73,D56=$O$74,D56=$O$75,D56=$O$76,D56=$O$77,D56=$O$78,D56=$O$79,D56=$O$80,D56=$O$81,D56=$O$82,D56=$O$83,D56=$O$84,D56=$O$85,D56=$O$86,D56=$O$87,D56=$O$88,D56=$Z$11,D56=$Z$12,D56=$Z$13,D56=$Z$14,D56=$Z$15,D56=$Z$16,D56=$Z$17,D56=$Z$18,D56=$Z$19,D56=$Z$20,D56=$Z$21,D56=$Z$22,D56=$Z$23,D56=$Z$24,D56=$Z$25,D56=$Z$26,D56=$Z$27,D56=$Z$28,D56=$Z$29,D56=$Z$41,D56=$Z$42,D56=$Z$43,D56=$Z$44,D56=$Z$45,D56=$Z$46,D56=$Z$47,D56=$Z$48,D56=$Z$49,D56=$Z$50,D56=$Z$51,D56=$Z$52,D56=$Z$53,D56=$Z$54,D56=$Z$55,D56=$Z$56,D56=$Z$57,D56=$Z$58,D56=$Z$59,D56=$Z$70,D56=$Z$71,D56=$Z$72,D56=$Z$73,D56=$Z$74,D56=$Z$75,D56=$Z$76,D56=$Z$77,D56=$Z$78,D56=$Z$79,D56=$Z$80,D56=$Z$81,D56=$Z$82,D56=$Z$83,D56=$Z$84,D56=$Z$85,D56=$Z$86,D56=$Z$87,D56=$Z$88)),"Fehler",0)</f>
        <v>0</v>
      </c>
      <c r="L56" s="11">
        <v>0.64583333333333337</v>
      </c>
      <c r="M56" s="12">
        <v>0.66666666666666663</v>
      </c>
      <c r="N56" s="16"/>
      <c r="O56" s="15"/>
      <c r="P56" s="16"/>
      <c r="Q56" s="16"/>
      <c r="R56" s="15"/>
      <c r="S56" s="16"/>
      <c r="T56" s="16"/>
      <c r="U56" s="16"/>
      <c r="V56">
        <f>IF(AND(O56&lt;&gt;"",OR(O56=$O$57,O56=$O$58,O56=$O$59,O56=$O$70,O56=$O$71,O56=$O$72,O56=$O$73,O56=$O$74,O56=$O$75,O56=$O$76,O56=$O$77,O56=$O$78,O56=$O$79,O56=$O$80,O56=$O$81,O56=$O$82,O56=$O$83,O56=$O$84,O56=$O$85,O56=$O$86,O56=$O$87,O56=$O$88,O56=$Z$11,O56=$Z$12,O56=$Z$13,O56=$Z$14,O56=$Z$15,O56=$Z$16,O56=$Z$17,O56=$Z$18,O56=$Z$19,O56=$Z$20,O56=$Z$21,O56=$Z$22,O56=$Z$23,O56=$Z$24,O56=$Z$25,O56=$Z$26,O56=$Z$27,O56=$Z$28,O56=$Z$29,O56=$Z$41,O56=$Z$42,O56=$Z$43,O56=$Z$44,O56=$Z$45,O56=$Z$46,O56=$Z$47,O56=$Z$48,O56=$Z$49,O56=$Z$50,O56=$Z$51,O56=$Z$52,O56=$Z$53,O56=$Z$54,O56=$Z$55,O56=$Z$56,O56=$Z$57,O56=$Z$58,O56=$Z$59,O56=$Z$70,O56=$Z$71,O56=$Z$72,O56=$Z$73,O56=$Z$74,O56=$Z$75,O56=$Z$76,O56=$Z$77,O56=$Z$78,O56=$Z$79,O56=$Z$80,O56=$Z$81,O56=$Z$82,O56=$Z$83,O56=$Z$84,O56=$Z$85,O56=$Z$86,O56=$Z$87,O56=$Z$88)),"Fehler",0)</f>
        <v>0</v>
      </c>
      <c r="W56" s="11">
        <v>0.64583333333333337</v>
      </c>
      <c r="X56" s="12">
        <v>0.66666666666666663</v>
      </c>
      <c r="Y56" s="16"/>
      <c r="Z56" s="15"/>
      <c r="AA56" s="16"/>
      <c r="AB56" s="16"/>
      <c r="AC56" s="15"/>
      <c r="AD56" s="16"/>
      <c r="AE56" s="16"/>
      <c r="AF56" s="16"/>
      <c r="AG56">
        <f>IF(AND(Z56&lt;&gt;"",OR(Z56=$Z$57,Z56=$Z$58,Z56=$Z$59,Z56=$Z$70,Z56=$Z$71,Z56=$Z$72,Z56=$Z$73,Z56=$Z$74,Z56=$Z$75,Z56=$Z$76,Z56=$Z$77,Z56=$Z$78,Z56=$Z$79,Z56=$Z$80,Z56=$Z$81,Z56=$Z$82,Z56=$Z$83,Z56=$Z$84,Z56=$Z$85,Z56=$Z$86,Z56=$Z$87,Z56=$Z$88)),"Fehler",0)</f>
        <v>0</v>
      </c>
    </row>
    <row r="57" spans="1:34" ht="15.75" x14ac:dyDescent="0.25">
      <c r="A57" s="11">
        <v>0.66666666666666663</v>
      </c>
      <c r="B57" s="12">
        <v>0.6875</v>
      </c>
      <c r="C57" s="16"/>
      <c r="D57" s="15"/>
      <c r="E57" s="16"/>
      <c r="F57" s="16"/>
      <c r="G57" s="15"/>
      <c r="H57" s="16"/>
      <c r="I57" s="16"/>
      <c r="J57" s="29"/>
      <c r="K57">
        <f>IF(AND(D57&lt;&gt;"",OR(D57=$D$58,D57=$D$59,D57=$D$70,D57=$D$71,D57=$D$72,D57=$D$73,D57=$D$74,D57=$D$75,D57=$D$76,D57=$D$77,D57=$D$78,D57=$D$79,D57=$D$80,D57=$D$81,D57=$D$82,D57=$D$83,D57=$D$84,D57=$D$85,D57=$D$86,D57=$D$87,D57=$D$88,D57=$O$11,D57=$O$12,D57=$O$13,D57=$O$14,D57=$O$15,D57=$O$16,D57=$O$17,D57=$O$18,D57=$O$19,D57=$O$20,D57=$O$21,D57=$O$22,D57=$O$23,D57=$O$24,D57=$O$25,D57=$O$26,D57=$O$27,D57=$O$28,D57=$O$29,D57=$O$41,D57=$O$42,D57=$O$43,D57=$O$44,D57=$O$45,D57=$O$46,D57=$O$47,D57=$O$48,D57=$O$49,D57=$O$50,D57=$O$51,D57=$O$52,D57=$O$53,D57=$O$54,D57=$O$55,D57=$O$56,D57=$O$57,D57=$O$58,D57=$O$59,D57=$O$70,D57=$O$71,D57=$O$72,D57=$O$73,D57=$O$74,D57=$O$75,D57=$O$76,D57=$O$77,D57=$O$78,D57=$O$79,D57=$O$80,D57=$O$81,D57=$O$82,D57=$O$83,D57=$O$84,D57=$O$85,D57=$O$86,D57=$O$87,D57=$O$88,D57=$Z$11,D57=$Z$12,D57=$Z$13,D57=$Z$14,D57=$Z$15,D57=$Z$16,D57=$Z$17,D57=$Z$18,D57=$Z$19,D57=$Z$20,D57=$Z$21,D57=$Z$22,D57=$Z$23,D57=$Z$24,D57=$Z$25,D57=$Z$26,D57=$Z$27,D57=$Z$28,D57=$Z$29,D57=$Z$41,D57=$Z$42,D57=$Z$43,D57=$Z$44,D57=$Z$45,D57=$Z$46,D57=$Z$47,D57=$Z$48,D57=$Z$49,D57=$Z$50,D57=$Z$51,D57=$Z$52,D57=$Z$53,D57=$Z$54,D57=$Z$55,D57=$Z$56,D57=$Z$57,D57=$Z$58,D57=$Z$59,D57=$Z$70,D57=$Z$71,D57=$Z$72,D57=$Z$73,D57=$Z$74,D57=$Z$75,D57=$Z$76,D57=$Z$77,D57=$Z$78,D57=$Z$79,D57=$Z$80,D57=$Z$81,D57=$Z$82,D57=$Z$83,D57=$Z$84,D57=$Z$85,D57=$Z$86,D57=$Z$87,D57=$Z$88)),"Fehler",0)</f>
        <v>0</v>
      </c>
      <c r="L57" s="11">
        <v>0.66666666666666663</v>
      </c>
      <c r="M57" s="12">
        <v>0.6875</v>
      </c>
      <c r="N57" s="16"/>
      <c r="O57" s="15"/>
      <c r="P57" s="16"/>
      <c r="Q57" s="16"/>
      <c r="R57" s="15"/>
      <c r="S57" s="16"/>
      <c r="T57" s="16"/>
      <c r="U57" s="16"/>
      <c r="V57">
        <f>IF(AND(O57&lt;&gt;"",OR(O57=$O$58,O57=$O$59,O57=$O$70,O57=$O$71,O57=$O$72,O57=$O$73,O57=$O$74,O57=$O$75,O57=$O$76,O57=$O$77,O57=$O$78,O57=$O$79,O57=$O$80,O57=$O$81,O57=$O$82,O57=$O$83,O57=$O$84,O57=$O$85,O57=$O$86,O57=$O$87,O57=$O$88,O57=$Z$11,O57=$Z$12,O57=$Z$13,O57=$Z$14,O57=$Z$15,O57=$Z$16,O57=$Z$17,O57=$Z$18,O57=$Z$19,O57=$Z$20,O57=$Z$21,O57=$Z$22,O57=$Z$23,O57=$Z$24,O57=$Z$25,O57=$Z$26,O57=$Z$27,O57=$Z$28,O57=$Z$29,O57=$Z$41,O57=$Z$42,O57=$Z$43,O57=$Z$44,O57=$Z$45,O57=$Z$46,O57=$Z$47,O57=$Z$48,O57=$Z$49,O57=$Z$50,O57=$Z$51,O57=$Z$52,O57=$Z$53,O57=$Z$54,O57=$Z$55,O57=$Z$56,O57=$Z$57,O57=$Z$58,O57=$Z$59,O57=$Z$70,O57=$Z$71,O57=$Z$72,O57=$Z$73,O57=$Z$74,O57=$Z$75,O57=$Z$76,O57=$Z$77,O57=$Z$78,O57=$Z$79,O57=$Z$80,O57=$Z$81,O57=$Z$82,O57=$Z$83,O57=$Z$84,O57=$Z$85,O57=$Z$86,O57=$Z$87,O57=$Z$88)),"Fehler",0)</f>
        <v>0</v>
      </c>
      <c r="W57" s="11">
        <v>0.66666666666666663</v>
      </c>
      <c r="X57" s="12">
        <v>0.6875</v>
      </c>
      <c r="Y57" s="16"/>
      <c r="Z57" s="15"/>
      <c r="AA57" s="16"/>
      <c r="AB57" s="16"/>
      <c r="AC57" s="15"/>
      <c r="AD57" s="16"/>
      <c r="AE57" s="16"/>
      <c r="AF57" s="16"/>
      <c r="AG57">
        <f>IF(AND(Z57&lt;&gt;"",OR(Z57=$Z$58,Z57=$Z$59,Z57=$Z$70,Z57=$Z$71,Z57=$Z$72,Z57=$Z$73,Z57=$Z$74,Z57=$Z$75,Z57=$Z$76,Z57=$Z$77,Z57=$Z$78,Z57=$Z$79,Z57=$Z$80,Z57=$Z$81,Z57=$Z$82,Z57=$Z$83,Z57=$Z$84,Z57=$Z$85,Z57=$Z$86,Z57=$Z$87,Z57=$Z$88)),"Fehler",0)</f>
        <v>0</v>
      </c>
    </row>
    <row r="58" spans="1:34" ht="15.75" x14ac:dyDescent="0.25">
      <c r="A58" s="11">
        <v>0.6875</v>
      </c>
      <c r="B58" s="12">
        <v>0.70833333333333337</v>
      </c>
      <c r="C58" s="16"/>
      <c r="D58" s="15"/>
      <c r="E58" s="16"/>
      <c r="F58" s="16"/>
      <c r="G58" s="15"/>
      <c r="H58" s="16"/>
      <c r="I58" s="16"/>
      <c r="J58" s="29"/>
      <c r="K58">
        <f>IF(AND(D58&lt;&gt;"",OR(D58=$D$59,D58=$D$70,D58=$D$71,D58=$D$72,D58=$D$73,D58=$D$74,D58=$D$75,D58=$D$76,D58=$D$77,D58=$D$78,D58=$D$79,D58=$D$80,D58=$D$81,D58=$D$82,D58=$D$83,D58=$D$84,D58=$D$85,D58=$D$86,D58=$D$87,D58=$D$88,D58=$O$11,D58=$O$12,D58=$O$13,D58=$O$14,D58=$O$15,D58=$O$16,D58=$O$17,D58=$O$18,D58=$O$19,D58=$O$20,D58=$O$21,D58=$O$22,D58=$O$23,D58=$O$24,D58=$O$25,D58=$O$26,D58=$O$27,D58=$O$28,D58=$O$29,D58=$O$41,D58=$O$42,D58=$O$43,D58=$O$44,D58=$O$45,D58=$O$46,D58=$O$47,D58=$O$48,D58=$O$49,D58=$O$50,D58=$O$51,D58=$O$52,D58=$O$53,D58=$O$54,D58=$O$55,D58=$O$56,D58=$O$57,D58=$O$58,D58=$O$59,D58=$O$70,D58=$O$71,D58=$O$72,D58=$O$73,D58=$O$74,D58=$O$75,D58=$O$76,D58=$O$77,D58=$O$78,D58=$O$79,D58=$O$80,D58=$O$81,D58=$O$82,D58=$O$83,D58=$O$84,D58=$O$85,D58=$O$86,D58=$O$87,D58=$O$88,D58=$Z$11,D58=$Z$12,D58=$Z$13,D58=$Z$14,D58=$Z$15,D58=$Z$16,D58=$Z$17,D58=$Z$18,D58=$Z$19,D58=$Z$20,D58=$Z$21,D58=$Z$22,D58=$Z$23,D58=$Z$24,D58=$Z$25,D58=$Z$26,D58=$Z$27,D58=$Z$28,D58=$Z$29,D58=$Z$41,D58=$Z$42,D58=$Z$43,D58=$Z$44,D58=$Z$45,D58=$Z$46,D58=$Z$47,D58=$Z$48,D58=$Z$49,D58=$Z$50,D58=$Z$51,D58=$Z$52,D58=$Z$53,D58=$Z$54,D58=$Z$55,D58=$Z$56,D58=$Z$57,D58=$Z$58,D58=$Z$59,D58=$Z$70,D58=$Z$71,D58=$Z$72,D58=$Z$73,D58=$Z$74,D58=$Z$75,D58=$Z$76,D58=$Z$77,D58=$Z$78,D58=$Z$79,D58=$Z$80,D58=$Z$81,D58=$Z$82,D58=$Z$83,D58=$Z$84,D58=$Z$85,D58=$Z$86,D58=$Z$87,D58=$Z$88)),"Fehler",0)</f>
        <v>0</v>
      </c>
      <c r="L58" s="11">
        <v>0.6875</v>
      </c>
      <c r="M58" s="12">
        <v>0.70833333333333337</v>
      </c>
      <c r="N58" s="16"/>
      <c r="O58" s="15"/>
      <c r="P58" s="16"/>
      <c r="Q58" s="16"/>
      <c r="R58" s="15"/>
      <c r="S58" s="16"/>
      <c r="T58" s="16"/>
      <c r="U58" s="16"/>
      <c r="V58">
        <f>IF(AND(O58&lt;&gt;"",OR(O58=$O$59,O58=$O$70,O58=$O$71,O58=$O$72,O58=$O$73,O58=$O$74,O58=$O$75,O58=$O$76,O58=$O$77,O58=$O$78,O58=$O$79,O58=$O$80,O58=$O$81,O58=$O$82,O58=$O$83,O58=$O$84,O58=$O$85,O58=$O$86,O58=$O$87,O58=$O$88,O58=$Z$11,O58=$Z$12,O58=$Z$13,O58=$Z$14,O58=$Z$15,O58=$Z$16,O58=$Z$17,O58=$Z$18,O58=$Z$19,O58=$Z$20,O58=$Z$21,O58=$Z$22,O58=$Z$23,O58=$Z$24,O58=$Z$25,O58=$Z$26,O58=$Z$27,O58=$Z$28,O58=$Z$29,O58=$Z$41,O58=$Z$42,O58=$Z$43,O58=$Z$44,O58=$Z$45,O58=$Z$46,O58=$Z$47,O58=$Z$48,O58=$Z$49,O58=$Z$50,O58=$Z$51,O58=$Z$52,O58=$Z$53,O58=$Z$54,O58=$Z$55,O58=$Z$56,O58=$Z$57,O58=$Z$58,O58=$Z$59,O58=$Z$70,O58=$Z$71,O58=$Z$72,O58=$Z$73,O58=$Z$74,O58=$Z$75,O58=$Z$76,O58=$Z$77,O58=$Z$78,O58=$Z$79,O58=$Z$80,O58=$Z$81,O58=$Z$82,O58=$Z$83,O58=$Z$84,O58=$Z$85,O58=$Z$86,O58=$Z$87,O58=$Z$88)),"Fehler",0)</f>
        <v>0</v>
      </c>
      <c r="W58" s="11">
        <v>0.6875</v>
      </c>
      <c r="X58" s="12">
        <v>0.70833333333333337</v>
      </c>
      <c r="Y58" s="16"/>
      <c r="Z58" s="15"/>
      <c r="AA58" s="16"/>
      <c r="AB58" s="16"/>
      <c r="AC58" s="15"/>
      <c r="AD58" s="16"/>
      <c r="AE58" s="16"/>
      <c r="AF58" s="16"/>
      <c r="AG58">
        <f>IF(AND(Z58&lt;&gt;"",OR(Z58=$Z$59,Z58=$Z$70,Z58=$Z$71,Z58=$Z$72,Z58=$Z$73,Z58=$Z$74,Z58=$Z$75,Z58=$Z$76,Z58=$Z$77,Z58=$Z$78,Z58=$Z$79,Z58=$Z$80,Z58=$Z$81,Z58=$Z$82,Z58=$Z$83,Z58=$Z$84,Z58=$Z$85,Z58=$Z$86,Z58=$Z$87,Z58=$Z$88)),"Fehler",0)</f>
        <v>0</v>
      </c>
    </row>
    <row r="59" spans="1:34" ht="15.75" x14ac:dyDescent="0.25">
      <c r="A59" s="11">
        <v>0.70833333333333337</v>
      </c>
      <c r="B59" s="12">
        <v>0.72916666666666663</v>
      </c>
      <c r="C59" s="16"/>
      <c r="D59" s="32"/>
      <c r="E59" s="9"/>
      <c r="F59" s="9"/>
      <c r="G59" s="15"/>
      <c r="H59" s="15"/>
      <c r="I59" s="16"/>
      <c r="J59" s="16"/>
      <c r="K59">
        <f>IF(AND(D59&lt;&gt;"",OR(D59=$D$70,D59=$D$71,D59=$D$72,D59=$D$73,D59=$D$74,D59=$D$75,D59=$D$76,D59=$D$77,D59=$D$78,D59=$D$79,D59=$D$80,D59=$D$81,D59=$D$82,D59=$D$83,D59=$D$84,D59=$D$85,D59=$D$86,D59=$D$87,D59=$D$88,D59=$O$11,D59=$O$12,D59=$O$13,D59=$O$14,D59=$O$15,D59=$O$16,D59=$O$17,D59=$O$18,D59=$O$19,D59=$O$20,D59=$O$21,D59=$O$22,D59=$O$23,D59=$O$24,D59=$O$25,D59=$O$26,D59=$O$27,D59=$O$28,D59=$O$29,D59=$O$41,D59=$O$42,D59=$O$43,D59=$O$44,D59=$O$45,D59=$O$46,D59=$O$47,D59=$O$48,D59=$O$49,D59=$O$50,D59=$O$51,D59=$O$52,D59=$O$53,D59=$O$54,D59=$O$55,D59=$O$56,D59=$O$57,D59=$O$58,D59=$O$59,D59=$O$70,D59=$O$71,D59=$O$72,D59=$O$73,D59=$O$74,D59=$O$75,D59=$O$76,D59=$O$77,D59=$O$78,D59=$O$79,D59=$O$80,D59=$O$81,D59=$O$82,D59=$O$83,D59=$O$84,D59=$O$85,D59=$O$86,D59=$O$87,D59=$O$88,D59=$Z$11,D59=$Z$12,D59=$Z$13,D59=$Z$14,D59=$Z$15,D59=$Z$16,D59=$Z$17,D59=$Z$18,D59=$Z$19,D59=$Z$20,D59=$Z$21,D59=$Z$22,D59=$Z$23,D59=$Z$24,D59=$Z$25,D59=$Z$26,D59=$Z$27,D59=$Z$28,D59=$Z$29,D59=$Z$41,D59=$Z$42,D59=$Z$43,D59=$Z$44,D59=$Z$45,D59=$Z$46,D59=$Z$47,D59=$Z$48,D59=$Z$49,D59=$Z$50,D59=$Z$51,D59=$Z$52,D59=$Z$53,D59=$Z$54,D59=$Z$55,D59=$Z$56,D59=$Z$57,D59=$Z$58,D59=$Z$59,D59=$Z$70,D59=$Z$71,D59=$Z$72,D59=$Z$73,D59=$Z$74,D59=$Z$75,D59=$Z$76,D59=$Z$77,D59=$Z$78,D59=$Z$79,D59=$Z$80,D59=$Z$81,D59=$Z$82,D59=$Z$83,D59=$Z$84,D59=$Z$85,D59=$Z$86,D59=$Z$87,D59=$Z$88)),"Fehler",0)</f>
        <v>0</v>
      </c>
      <c r="L59" s="11">
        <v>0.70833333333333337</v>
      </c>
      <c r="M59" s="12">
        <v>0.72916666666666663</v>
      </c>
      <c r="N59" s="16"/>
      <c r="O59" s="15"/>
      <c r="P59" s="15"/>
      <c r="Q59" s="15"/>
      <c r="R59" s="15"/>
      <c r="S59" s="15"/>
      <c r="T59" s="16"/>
      <c r="U59" s="16"/>
      <c r="V59">
        <f>IF(AND(O59&lt;&gt;"",OR(O59=$O$70,O59=$O$71,O59=$O$72,O59=$O$73,O59=$O$74,O59=$O$75,O59=$O$76,O59=$O$77,O59=$O$78,O59=$O$79,O59=$O$80,O59=$O$81,O59=$O$82,O59=$O$83,O59=$O$84,O59=$O$85,O59=$O$86,O59=$O$87,O59=$O$88,O59=$Z$11,O59=$Z$12,O59=$Z$13,O59=$Z$14,O59=$Z$15,O59=$Z$16,O59=$Z$17,O59=$Z$18,O59=$Z$19,O59=$Z$20,O59=$Z$21,O59=$Z$22,O59=$Z$23,O59=$Z$24,O59=$Z$25,O59=$Z$26,O59=$Z$27,O59=$Z$28,O59=$Z$29,O59=$Z$41,O59=$Z$42,O59=$Z$43,O59=$Z$44,O59=$Z$45,O59=$Z$46,O59=$Z$47,O59=$Z$48,O59=$Z$49,O59=$Z$50,O59=$Z$51,O59=$Z$52,O59=$Z$53,O59=$Z$54,O59=$Z$55,O59=$Z$56,O59=$Z$57,O59=$Z$58,O59=$Z$59,O59=$Z$70,O59=$Z$71,O59=$Z$72,O59=$Z$73,O59=$Z$74,O59=$Z$75,O59=$Z$76,O59=$Z$77,O59=$Z$78,O59=$Z$79,O59=$Z$80,O59=$Z$81,O59=$Z$82,O59=$Z$83,O59=$Z$84,O59=$Z$85,O59=$Z$86,O59=$Z$87,O59=$Z$88)),"Fehler",0)</f>
        <v>0</v>
      </c>
      <c r="W59" s="11">
        <v>0.70833333333333337</v>
      </c>
      <c r="X59" s="12">
        <v>0.72916666666666663</v>
      </c>
      <c r="Y59" s="16"/>
      <c r="Z59" s="15"/>
      <c r="AA59" s="15"/>
      <c r="AB59" s="15"/>
      <c r="AC59" s="15"/>
      <c r="AD59" s="15"/>
      <c r="AE59" s="16"/>
      <c r="AF59" s="16"/>
      <c r="AG59">
        <f>IF(AND(Z59&lt;&gt;"",OR(Z59=$Z$70,Z59=$Z$71,Z59=$Z$72,Z59=$Z$73,Z59=$Z$74,Z59=$Z$75,Z59=$Z$76,Z59=$Z$77,Z59=$Z$78,Z59=$Z$79,Z59=$Z$80,Z59=$Z$81,Z59=$Z$82,Z59=$Z$83,Z59=$Z$84,Z59=$Z$85,Z59=$Z$86,Z59=$Z$87,Z59=$Z$88)),"Fehler",0)</f>
        <v>0</v>
      </c>
    </row>
    <row r="60" spans="1:34" ht="26.25" customHeight="1" x14ac:dyDescent="0.3">
      <c r="A60" s="1" t="s">
        <v>15</v>
      </c>
      <c r="B60" s="1"/>
      <c r="C60" s="2"/>
      <c r="D60" s="22">
        <v>2020</v>
      </c>
      <c r="E60" s="3" t="s">
        <v>21</v>
      </c>
      <c r="F60" s="24"/>
      <c r="I60" s="3" t="s">
        <v>12</v>
      </c>
      <c r="L60" s="1" t="s">
        <v>14</v>
      </c>
      <c r="M60" s="1"/>
      <c r="N60" s="2"/>
      <c r="O60" s="22">
        <v>2020</v>
      </c>
      <c r="P60" s="3" t="s">
        <v>21</v>
      </c>
      <c r="Q60" s="24"/>
      <c r="T60" s="3" t="s">
        <v>12</v>
      </c>
      <c r="W60" s="1" t="s">
        <v>15</v>
      </c>
      <c r="X60" s="1"/>
      <c r="Y60" s="2"/>
      <c r="Z60" s="22">
        <v>2020</v>
      </c>
      <c r="AA60" s="3" t="s">
        <v>21</v>
      </c>
      <c r="AB60" s="24"/>
      <c r="AE60" s="3" t="s">
        <v>12</v>
      </c>
    </row>
    <row r="61" spans="1:34" x14ac:dyDescent="0.2">
      <c r="A61" s="21" t="s">
        <v>120</v>
      </c>
      <c r="C61" s="4"/>
      <c r="E61" s="4"/>
      <c r="F61" s="4"/>
      <c r="H61" s="4"/>
      <c r="L61" s="21" t="s">
        <v>120</v>
      </c>
      <c r="N61" s="4"/>
      <c r="P61" s="4"/>
      <c r="Q61" s="4"/>
      <c r="S61" s="4"/>
      <c r="Y61" s="4"/>
      <c r="AA61" s="4"/>
      <c r="AB61" s="4"/>
      <c r="AD61" s="4"/>
    </row>
    <row r="62" spans="1:34" ht="18" x14ac:dyDescent="0.25">
      <c r="A62" s="20" t="s">
        <v>13</v>
      </c>
      <c r="B62" s="1"/>
      <c r="C62" s="2"/>
      <c r="D62" s="1"/>
      <c r="E62" s="4"/>
      <c r="F62" s="4"/>
      <c r="H62" s="5" t="s">
        <v>16</v>
      </c>
      <c r="J62" s="23">
        <v>208</v>
      </c>
      <c r="L62" s="20" t="s">
        <v>13</v>
      </c>
      <c r="M62" s="1"/>
      <c r="N62" s="2"/>
      <c r="O62" s="1"/>
      <c r="P62" s="4"/>
      <c r="Q62" s="4"/>
      <c r="S62" s="5" t="s">
        <v>16</v>
      </c>
      <c r="U62" s="23">
        <v>206</v>
      </c>
      <c r="W62" s="20" t="s">
        <v>13</v>
      </c>
      <c r="X62" s="1"/>
      <c r="Y62" s="2"/>
      <c r="Z62" s="1"/>
      <c r="AA62" s="4"/>
      <c r="AB62" s="4"/>
      <c r="AD62" s="5" t="s">
        <v>16</v>
      </c>
      <c r="AF62" s="23"/>
    </row>
    <row r="63" spans="1:34" ht="15.75" x14ac:dyDescent="0.25">
      <c r="A63" s="20" t="s">
        <v>17</v>
      </c>
      <c r="C63" s="4"/>
      <c r="E63" s="4"/>
      <c r="F63" s="4"/>
      <c r="H63" s="5" t="s">
        <v>18</v>
      </c>
      <c r="J63" s="40" t="s">
        <v>188</v>
      </c>
      <c r="L63" s="20" t="s">
        <v>17</v>
      </c>
      <c r="N63" s="4"/>
      <c r="P63" s="4"/>
      <c r="Q63" s="4"/>
      <c r="S63" s="5" t="s">
        <v>18</v>
      </c>
      <c r="U63" s="23">
        <v>202</v>
      </c>
      <c r="W63" s="20" t="s">
        <v>17</v>
      </c>
      <c r="Y63" s="4"/>
      <c r="AA63" s="4"/>
      <c r="AB63" s="4"/>
      <c r="AD63" s="5" t="s">
        <v>18</v>
      </c>
      <c r="AF63" s="23">
        <v>202</v>
      </c>
    </row>
    <row r="64" spans="1:34" ht="15" x14ac:dyDescent="0.25">
      <c r="A64" s="39" t="s">
        <v>187</v>
      </c>
      <c r="C64" s="4"/>
      <c r="E64" s="4"/>
      <c r="F64" s="4"/>
      <c r="H64" s="4"/>
      <c r="I64" s="19"/>
      <c r="L64" s="39" t="s">
        <v>187</v>
      </c>
      <c r="N64" s="4"/>
      <c r="P64" s="4"/>
      <c r="Q64" s="4"/>
      <c r="S64" s="4"/>
      <c r="T64" s="19"/>
      <c r="W64" s="20"/>
      <c r="Y64" s="4"/>
      <c r="AA64" s="4"/>
      <c r="AB64" s="4"/>
      <c r="AD64" s="4"/>
      <c r="AE64" s="19"/>
    </row>
    <row r="65" spans="1:33" x14ac:dyDescent="0.2">
      <c r="A65" s="6" t="s">
        <v>0</v>
      </c>
      <c r="B65" s="6" t="s">
        <v>8</v>
      </c>
      <c r="C65" s="6" t="s">
        <v>0</v>
      </c>
      <c r="D65" s="6" t="s">
        <v>1</v>
      </c>
      <c r="E65" s="6" t="s">
        <v>2</v>
      </c>
      <c r="F65" s="6" t="s">
        <v>3</v>
      </c>
      <c r="G65" s="7" t="s">
        <v>4</v>
      </c>
      <c r="H65" s="6" t="s">
        <v>5</v>
      </c>
      <c r="I65" s="7" t="s">
        <v>4</v>
      </c>
      <c r="J65" s="6" t="s">
        <v>9</v>
      </c>
      <c r="L65" s="6" t="s">
        <v>0</v>
      </c>
      <c r="M65" s="6" t="s">
        <v>8</v>
      </c>
      <c r="N65" s="6" t="s">
        <v>0</v>
      </c>
      <c r="O65" s="6" t="s">
        <v>1</v>
      </c>
      <c r="P65" s="6" t="s">
        <v>2</v>
      </c>
      <c r="Q65" s="6" t="s">
        <v>3</v>
      </c>
      <c r="R65" s="7" t="s">
        <v>4</v>
      </c>
      <c r="S65" s="6" t="s">
        <v>5</v>
      </c>
      <c r="T65" s="7" t="s">
        <v>4</v>
      </c>
      <c r="U65" s="6" t="s">
        <v>9</v>
      </c>
      <c r="W65" s="6" t="s">
        <v>0</v>
      </c>
      <c r="X65" s="6" t="s">
        <v>8</v>
      </c>
      <c r="Y65" s="6" t="s">
        <v>0</v>
      </c>
      <c r="Z65" s="6" t="s">
        <v>1</v>
      </c>
      <c r="AA65" s="6" t="s">
        <v>2</v>
      </c>
      <c r="AB65" s="6" t="s">
        <v>3</v>
      </c>
      <c r="AC65" s="7" t="s">
        <v>4</v>
      </c>
      <c r="AD65" s="6" t="s">
        <v>5</v>
      </c>
      <c r="AE65" s="7" t="s">
        <v>4</v>
      </c>
      <c r="AF65" s="6" t="s">
        <v>9</v>
      </c>
    </row>
    <row r="66" spans="1:33" ht="18" x14ac:dyDescent="0.25">
      <c r="A66" s="8"/>
      <c r="B66" s="8"/>
      <c r="C66" s="8"/>
      <c r="D66" s="9"/>
      <c r="E66" s="10"/>
      <c r="F66" s="10"/>
      <c r="G66" s="9"/>
      <c r="H66" s="10"/>
      <c r="I66" s="9"/>
      <c r="J66" s="9"/>
      <c r="L66" s="8"/>
      <c r="M66" s="8"/>
      <c r="N66" s="8"/>
      <c r="O66" s="9"/>
      <c r="P66" s="10"/>
      <c r="Q66" s="10"/>
      <c r="R66" s="9"/>
      <c r="S66" s="10"/>
      <c r="T66" s="9"/>
      <c r="U66" s="9"/>
      <c r="W66" s="8"/>
      <c r="X66" s="8"/>
      <c r="Y66" s="8"/>
      <c r="Z66" s="9"/>
      <c r="AA66" s="10"/>
      <c r="AB66" s="10"/>
      <c r="AC66" s="9"/>
      <c r="AD66" s="10"/>
      <c r="AE66" s="9"/>
      <c r="AF66" s="9"/>
    </row>
    <row r="67" spans="1:33" x14ac:dyDescent="0.2">
      <c r="A67" s="6"/>
      <c r="B67" s="6"/>
      <c r="C67" s="6"/>
      <c r="D67" s="9"/>
      <c r="E67" s="10"/>
      <c r="F67" s="10"/>
      <c r="G67" s="9"/>
      <c r="H67" s="10"/>
      <c r="I67" s="9"/>
      <c r="J67" s="9"/>
      <c r="L67" s="6"/>
      <c r="M67" s="6"/>
      <c r="N67" s="6"/>
      <c r="O67" s="9"/>
      <c r="P67" s="10"/>
      <c r="Q67" s="10"/>
      <c r="R67" s="9"/>
      <c r="S67" s="10"/>
      <c r="T67" s="9"/>
      <c r="U67" s="9"/>
      <c r="W67" s="6"/>
      <c r="X67" s="6"/>
      <c r="Y67" s="6"/>
      <c r="Z67" s="9"/>
      <c r="AA67" s="10"/>
      <c r="AB67" s="10"/>
      <c r="AC67" s="9"/>
      <c r="AD67" s="10"/>
      <c r="AE67" s="9"/>
      <c r="AF67" s="9"/>
    </row>
    <row r="68" spans="1:33" x14ac:dyDescent="0.2">
      <c r="A68" s="6" t="s">
        <v>6</v>
      </c>
      <c r="B68" s="6" t="s">
        <v>7</v>
      </c>
      <c r="C68" s="6"/>
      <c r="D68" s="9"/>
      <c r="E68" s="10"/>
      <c r="F68" s="10"/>
      <c r="G68" s="9"/>
      <c r="H68" s="10"/>
      <c r="I68" s="9"/>
      <c r="J68" s="9"/>
      <c r="L68" s="6" t="s">
        <v>6</v>
      </c>
      <c r="M68" s="6" t="s">
        <v>7</v>
      </c>
      <c r="N68" s="6"/>
      <c r="O68" s="9"/>
      <c r="P68" s="10"/>
      <c r="Q68" s="10"/>
      <c r="R68" s="9"/>
      <c r="S68" s="10"/>
      <c r="T68" s="9"/>
      <c r="U68" s="9"/>
      <c r="W68" s="6" t="s">
        <v>6</v>
      </c>
      <c r="X68" s="6" t="s">
        <v>7</v>
      </c>
      <c r="Y68" s="6"/>
      <c r="Z68" s="9"/>
      <c r="AA68" s="10"/>
      <c r="AB68" s="10"/>
      <c r="AC68" s="9"/>
      <c r="AD68" s="10"/>
      <c r="AE68" s="9"/>
      <c r="AF68" s="9"/>
    </row>
    <row r="69" spans="1:33" x14ac:dyDescent="0.2">
      <c r="A69" s="9"/>
      <c r="B69" s="9"/>
      <c r="C69" s="10"/>
      <c r="D69" s="9"/>
      <c r="E69" s="10"/>
      <c r="F69" s="10"/>
      <c r="G69" s="9"/>
      <c r="H69" s="10"/>
      <c r="I69" s="9"/>
      <c r="J69" s="9"/>
      <c r="L69" s="9"/>
      <c r="M69" s="9"/>
      <c r="N69" s="10"/>
      <c r="O69" s="9"/>
      <c r="P69" s="10"/>
      <c r="Q69" s="10"/>
      <c r="R69" s="9"/>
      <c r="S69" s="10"/>
      <c r="T69" s="9"/>
      <c r="U69" s="9"/>
      <c r="W69" s="9"/>
      <c r="X69" s="9"/>
      <c r="Y69" s="10"/>
      <c r="Z69" s="9"/>
      <c r="AA69" s="10"/>
      <c r="AB69" s="10"/>
      <c r="AC69" s="9"/>
      <c r="AD69" s="10"/>
      <c r="AE69" s="9"/>
      <c r="AF69" s="9"/>
    </row>
    <row r="70" spans="1:33" ht="15.75" x14ac:dyDescent="0.25">
      <c r="A70" s="11">
        <v>0.33333333333333331</v>
      </c>
      <c r="B70" s="12">
        <v>0.35416666666666669</v>
      </c>
      <c r="C70" s="6"/>
      <c r="D70" s="32" t="s">
        <v>153</v>
      </c>
      <c r="E70" s="16" t="s">
        <v>151</v>
      </c>
      <c r="F70" s="33" t="s">
        <v>152</v>
      </c>
      <c r="G70" s="15"/>
      <c r="H70" s="16" t="s">
        <v>156</v>
      </c>
      <c r="I70" s="16"/>
      <c r="J70" s="16" t="s">
        <v>57</v>
      </c>
      <c r="K70">
        <f>IF(AND(D70&lt;&gt;"",OR(D70=$D$71,D70=$D$72,D70=$D$73,D70=$D$74,D70=$D$75,D70=$D$76,D70=$D$77,D70=$D$78,D70=$D$79,D70=$D$80,D70=$D$81,D70=$D$82,D70=$D$83,D70=$D$84,D70=$D$85,D70=$D$86,D70=$D$87,D70=$D$88,D70=$O$11,D70=$O$12,D70=$O$13,D70=$O$14,D70=$O$15,D70=$O$16,D70=$O$17,D70=$O$18,D70=$O$19,D70=$O$20,D70=$O$21,D70=$O$22,D70=$O$23,D70=$O$24,D70=$O$25,D70=$O$26,D70=$O$27,D70=$O$28,D70=$O$29,D70=$O$41,D70=$O$42,D70=$O$43,D70=$O$44,D70=$O$45,D70=$O$46,D70=$O$47,D70=$O$48,D70=$O$49,D70=$O$50,D70=$O$51,D70=$O$52,D70=$O$53,D70=$O$54,D70=$O$55,D70=$O$56,D70=$O$57,D70=$O$58,D70=$O$59,D70=$O$70,D70=$O$71,D70=$O$72,D70=$O$73,D70=$O$74,D70=$O$75,D70=$O$76,D70=$O$77,D70=$O$78,D70=$O$79,D70=$O$80,D70=$O$81,D70=$O$82,D70=$O$83,D70=$O$84,D70=$O$85,D70=$O$86,D70=$O$87,D70=$O$88,D70=$Z$11,D70=$Z$12,D70=$Z$13,D70=$Z$14,D70=$Z$15,D70=$Z$16,D70=$Z$17,D70=$Z$18,D70=$Z$19,D70=$Z$20,D70=$Z$21,D70=$Z$22,D70=$Z$23,D70=$Z$24,D70=$Z$25,D70=$Z$26,D70=$Z$27,D70=$Z$28,D70=$Z$29,D70=$Z$41,D70=$Z$42,D70=$Z$43,D70=$Z$44,D70=$Z$45,D70=$Z$46,D70=$Z$47,D70=$Z$48,D70=$Z$49,D70=$Z$50,D70=$Z$51,D70=$Z$52,D70=$Z$53,D70=$Z$54,D70=$Z$55,D70=$Z$56,D70=$Z$57,D70=$Z$58,D70=$Z$59,D70=$Z$70,D70=$Z$71,D70=$Z$72,D70=$Z$73,D70=$Z$74,D70=$Z$75,D70=$Z$76,D70=$Z$77,D70=$Z$78,D70=$Z$79,D70=$Z$80,D70=$Z$81,D70=$Z$82,D70=$Z$83,D70=$Z$84,D70=$Z$85,D70=$Z$86,D70=$Z$87,D70=$Z$88)),"Fehler",0)</f>
        <v>0</v>
      </c>
      <c r="L70" s="11">
        <v>0.33333333333333331</v>
      </c>
      <c r="M70" s="12">
        <v>0.35416666666666669</v>
      </c>
      <c r="N70" s="6"/>
      <c r="O70" s="15"/>
      <c r="P70" s="16"/>
      <c r="Q70" s="16"/>
      <c r="R70" s="15"/>
      <c r="S70" s="16"/>
      <c r="T70" s="16"/>
      <c r="U70" s="16"/>
      <c r="V70">
        <f>IF(AND(O70&lt;&gt;"",OR(O70=$O$71,O70=$O$72,O70=$O$73,O70=$O$74,O70=$O$75,O70=$O$76,O70=$O$77,O70=$O$78,O70=$O$79,O70=$O$80,O70=$O$81,O70=$O$82,O70=$O$83,O70=$O$84,O70=$O$85,O70=$O$86,O70=$O$87,O70=$O$88,O70=$Z$11,O70=$Z$12,O70=$Z$13,O70=$Z$14,O70=$Z$15,O70=$Z$16,O70=$Z$17,O70=$Z$18,O70=$Z$19,O70=$Z$20,O70=$Z$21,O70=$Z$22,O70=$Z$23,O70=$Z$24,O70=$Z$25,O70=$Z$26,O70=$Z$27,O70=$Z$28,O70=$Z$29,O70=$Z$41,O70=$Z$42,O70=$Z$43,O70=$Z$44,O70=$Z$45,O70=$Z$46,O70=$Z$47,O70=$Z$48,O70=$Z$49,O70=$Z$50,O70=$Z$51,O70=$Z$52,O70=$Z$53,O70=$Z$54,O70=$Z$55,O70=$Z$56,O70=$Z$57,O70=$Z$58,O70=$Z$59,O70=$Z$70,O70=$Z$71,O70=$Z$72,O70=$Z$73,O70=$Z$74,O70=$Z$75,O70=$Z$76,O70=$Z$77,O70=$Z$78,O70=$Z$79,O70=$Z$80,O70=$Z$81,O70=$Z$82,O70=$Z$83,O70=$Z$84,O70=$Z$85,O70=$Z$86,O70=$Z$87,O70=$Z$88)),"Fehler",0)</f>
        <v>0</v>
      </c>
      <c r="W70" s="11">
        <v>0.33333333333333331</v>
      </c>
      <c r="X70" s="12">
        <v>0.35416666666666669</v>
      </c>
      <c r="Y70" s="6"/>
      <c r="Z70" s="15"/>
      <c r="AA70" s="16"/>
      <c r="AB70" s="16"/>
      <c r="AC70" s="15"/>
      <c r="AD70" s="16"/>
      <c r="AE70" s="16"/>
      <c r="AF70" s="16"/>
      <c r="AG70">
        <f>IF(AND(Z70&lt;&gt;"",OR(Z70=$Z$71,Z70=$Z$72,Z70=$Z$73,Z70=$Z$74,Z70=$Z$75,Z70=$Z$76,Z70=$Z$77,Z70=$Z$78,Z70=$Z$79,Z70=$Z$80,Z70=$Z$81,Z70=$Z$82,Z70=$Z$83,Z70=$Z$84,Z70=$Z$85,Z70=$Z$86,Z70=$Z$87,Z70=$Z$88)),"Fehler",0)</f>
        <v>0</v>
      </c>
    </row>
    <row r="71" spans="1:33" ht="15.75" x14ac:dyDescent="0.25">
      <c r="A71" s="11">
        <v>0.35416666666666669</v>
      </c>
      <c r="B71" s="12">
        <v>0.375</v>
      </c>
      <c r="C71" s="6"/>
      <c r="D71" s="9" t="s">
        <v>87</v>
      </c>
      <c r="E71" s="16" t="s">
        <v>151</v>
      </c>
      <c r="F71" s="33" t="s">
        <v>152</v>
      </c>
      <c r="G71" s="15"/>
      <c r="H71" s="16" t="s">
        <v>156</v>
      </c>
      <c r="I71" s="16"/>
      <c r="J71" s="16" t="s">
        <v>57</v>
      </c>
      <c r="K71">
        <f>IF(AND(D71&lt;&gt;"",OR(D71=$D$72,D71=$D$73,D71=$D$74,D71=$D$75,D71=$D$76,D71=$D$77,D71=$D$78,D71=$D$79,D71=$D$80,D71=$D$81,D71=$D$82,D71=$D$83,D71=$D$84,D71=$D$85,D71=$D$86,D71=$D$87,D71=$D$88,D71=$O$11,D71=$O$12,D71=$O$13,D71=$O$14,D71=$O$15,D71=$O$16,D71=$O$17,D71=$O$18,D71=$O$19,D71=$O$20,D71=$O$21,D71=$O$22,D71=$O$23,D71=$O$24,D71=$O$25,D71=$O$26,D71=$O$27,D71=$O$28,D71=$O$29,D71=$O$41,D71=$O$42,D71=$O$43,D71=$O$44,D71=$O$45,D71=$O$46,D71=$O$47,D71=$O$48,D71=$O$49,D71=$O$50,D71=$O$51,D71=$O$52,D71=$O$53,D71=$O$54,D71=$O$55,D71=$O$56,D71=$O$57,D71=$O$58,D71=$O$59,D71=$O$70,D71=$O$71,D71=$O$72,D71=$O$73,D71=$O$74,D71=$O$75,D71=$O$76,D71=$O$77,D71=$O$78,D71=$O$79,D71=$O$80,D71=$O$81,D71=$O$82,D71=$O$83,D71=$O$84,D71=$O$85,D71=$O$86,D71=$O$87,D71=$O$88,D71=$Z$11,D71=$Z$12,D71=$Z$13,D71=$Z$14,D71=$Z$15,D71=$Z$16,D71=$Z$17,D71=$Z$18,D71=$Z$19,D71=$Z$20,D71=$Z$21,D71=$Z$22,D71=$Z$23,D71=$Z$24,D71=$Z$25,D71=$Z$26,D71=$Z$27,D71=$Z$28,D71=$Z$29,D71=$Z$41,D71=$Z$42,D71=$Z$43,D71=$Z$44,D71=$Z$45,D71=$Z$46,D71=$Z$47,D71=$Z$48,D71=$Z$49,D71=$Z$50,D71=$Z$51,D71=$Z$52,D71=$Z$53,D71=$Z$54,D71=$Z$55,D71=$Z$56,D71=$Z$57,D71=$Z$58,D71=$Z$59,D71=$Z$70,D71=$Z$71,D71=$Z$72,D71=$Z$73,D71=$Z$74,D71=$Z$75,D71=$Z$76,D71=$Z$77,D71=$Z$78,D71=$Z$79,D71=$Z$80,D71=$Z$81,D71=$Z$82,D71=$Z$83,D71=$Z$84,D71=$Z$85,D71=$Z$86,D71=$Z$87,D71=$Z$88)),"Fehler",0)</f>
        <v>0</v>
      </c>
      <c r="L71" s="11">
        <v>0.35416666666666669</v>
      </c>
      <c r="M71" s="12">
        <v>0.375</v>
      </c>
      <c r="N71" s="6"/>
      <c r="O71" s="15"/>
      <c r="P71" s="16"/>
      <c r="Q71" s="16"/>
      <c r="R71" s="15"/>
      <c r="S71" s="16"/>
      <c r="T71" s="16"/>
      <c r="U71" s="16"/>
      <c r="V71">
        <f>IF(AND(O71&lt;&gt;"",OR(O71=$O$72,O71=$O$73,O71=$O$74,O71=$O$75,O71=$O$76,O71=$O$77,O71=$O$78,O71=$O$79,O71=$O$80,O71=$O$81,O71=$O$82,O71=$O$83,O71=$O$84,O71=$O$85,O71=$O$86,O71=$O$87,O71=$O$88,O71=$Z$11,O71=$Z$12,O71=$Z$13,O71=$Z$14,O71=$Z$15,O71=$Z$16,O71=$Z$17,O71=$Z$18,O71=$Z$19,O71=$Z$20,O71=$Z$21,O71=$Z$22,O71=$Z$23,O71=$Z$24,O71=$Z$25,O71=$Z$26,O71=$Z$27,O71=$Z$28,O71=$Z$29,O71=$Z$41,O71=$Z$42,O71=$Z$43,O71=$Z$44,O71=$Z$45,O71=$Z$46,O71=$Z$47,O71=$Z$48,O71=$Z$49,O71=$Z$50,O71=$Z$51,O71=$Z$52,O71=$Z$53,O71=$Z$54,O71=$Z$55,O71=$Z$56,O71=$Z$57,O71=$Z$58,O71=$Z$59,O71=$Z$70,O71=$Z$71,O71=$Z$72,O71=$Z$73,O71=$Z$74,O71=$Z$75,O71=$Z$76,O71=$Z$77,O71=$Z$78,O71=$Z$79,O71=$Z$80,O71=$Z$81,O71=$Z$82,O71=$Z$83,O71=$Z$84,O71=$Z$85,O71=$Z$86,O71=$Z$87,O71=$Z$88)),"Fehler",0)</f>
        <v>0</v>
      </c>
      <c r="W71" s="11">
        <v>0.35416666666666669</v>
      </c>
      <c r="X71" s="12">
        <v>0.375</v>
      </c>
      <c r="Y71" s="6"/>
      <c r="Z71" s="15"/>
      <c r="AA71" s="16"/>
      <c r="AB71" s="16"/>
      <c r="AC71" s="15"/>
      <c r="AD71" s="16"/>
      <c r="AE71" s="16"/>
      <c r="AF71" s="16"/>
      <c r="AG71">
        <f>IF(AND(Z71&lt;&gt;"",OR(Z71=$Z$72,Z71=$Z$73,Z71=$Z$74,Z71=$Z$75,Z71=$Z$76,Z71=$Z$77,Z71=$Z$78,Z71=$Z$79,Z71=$Z$80,Z71=$Z$81,Z71=$Z$82,Z71=$Z$83,Z71=$Z$84,Z71=$Z$85,Z71=$Z$86,Z71=$Z$87,Z71=$Z$88)),"Fehler",0)</f>
        <v>0</v>
      </c>
    </row>
    <row r="72" spans="1:33" ht="15.75" x14ac:dyDescent="0.25">
      <c r="A72" s="11">
        <v>0.375</v>
      </c>
      <c r="B72" s="12">
        <v>0.39583333333333331</v>
      </c>
      <c r="C72" s="6"/>
      <c r="D72" s="34" t="s">
        <v>154</v>
      </c>
      <c r="E72" s="16" t="s">
        <v>151</v>
      </c>
      <c r="F72" s="33" t="s">
        <v>152</v>
      </c>
      <c r="G72" s="26"/>
      <c r="H72" s="16" t="s">
        <v>156</v>
      </c>
      <c r="I72" s="27"/>
      <c r="J72" s="16" t="s">
        <v>57</v>
      </c>
      <c r="K72">
        <f>IF(AND(D72&lt;&gt;"",OR(D72=$D$73,D72=$D$74,D72=$D$75,D72=$D$76,D72=$D$77,D72=$D$78,D72=$D$79,D72=$D$80,D72=$D$81,D72=$D$82,D72=$D$83,D72=$D$84,D72=$D$85,D72=$D$86,D72=$D$87,D72=$D$88,D72=$O$11,D72=$O$12,D72=$O$13,D72=$O$14,D72=$O$15,D72=$O$16,D72=$O$17,D72=$O$18,D72=$O$19,D72=$O$20,D72=$O$21,D72=$O$22,D72=$O$23,D72=$O$24,D72=$O$25,D72=$O$26,D72=$O$27,D72=$O$28,D72=$O$29,D72=$O$41,D72=$O$42,D72=$O$43,D72=$O$44,D72=$O$45,D72=$O$46,D72=$O$47,D72=$O$48,D72=$O$49,D72=$O$50,D72=$O$51,D72=$O$52,D72=$O$53,D72=$O$54,D72=$O$55,D72=$O$56,D72=$O$57,D72=$O$58,D72=$O$59,D72=$O$70,D72=$O$71,D72=$O$72,D72=$O$73,D72=$O$74,D72=$O$75,D72=$O$76,D72=$O$77,D72=$O$78,D72=$O$79,D72=$O$80,D72=$O$81,D72=$O$82,D72=$O$83,D72=$O$84,D72=$O$85,D72=$O$86,D72=$O$87,D72=$O$88,D72=$Z$11,D72=$Z$12,D72=$Z$13,D72=$Z$14,D72=$Z$15,D72=$Z$16,D72=$Z$17,D72=$Z$18,D72=$Z$19,D72=$Z$20,D72=$Z$21,D72=$Z$22,D72=$Z$23,D72=$Z$24,D72=$Z$25,D72=$Z$26,D72=$Z$27,D72=$Z$28,D72=$Z$29,D72=$Z$41,D72=$Z$42,D72=$Z$43,D72=$Z$44,D72=$Z$45,D72=$Z$46,D72=$Z$47,D72=$Z$48,D72=$Z$49,D72=$Z$50,D72=$Z$51,D72=$Z$52,D72=$Z$53,D72=$Z$54,D72=$Z$55,D72=$Z$56,D72=$Z$57,D72=$Z$58,D72=$Z$59,D72=$Z$70,D72=$Z$71,D72=$Z$72,D72=$Z$73,D72=$Z$74,D72=$Z$75,D72=$Z$76,D72=$Z$77,D72=$Z$78,D72=$Z$79,D72=$Z$80,D72=$Z$81,D72=$Z$82,D72=$Z$83,D72=$Z$84,D72=$Z$85,D72=$Z$86,D72=$Z$87,D72=$Z$88)),"Fehler",0)</f>
        <v>0</v>
      </c>
      <c r="L72" s="11">
        <v>0.375</v>
      </c>
      <c r="M72" s="12">
        <v>0.39583333333333331</v>
      </c>
      <c r="N72" s="6"/>
      <c r="O72" s="15"/>
      <c r="P72" s="16"/>
      <c r="Q72" s="16"/>
      <c r="R72" s="15"/>
      <c r="S72" s="16"/>
      <c r="T72" s="16"/>
      <c r="U72" s="16"/>
      <c r="V72">
        <f>IF(AND(O72&lt;&gt;"",OR(O72=$O$73,O72=$O$74,O72=$O$75,O72=$O$76,O72=$O$77,O72=$O$78,O72=$O$79,O72=$O$80,O72=$O$81,O72=$O$82,O72=$O$83,O72=$O$84,O72=$O$85,O72=$O$86,O72=$O$87,O72=$O$88,O72=$Z$11,O72=$Z$12,O72=$Z$13,O72=$Z$14,O72=$Z$15,O72=$Z$16,O72=$Z$17,O72=$Z$18,O72=$Z$19,O72=$Z$20,O72=$Z$21,O72=$Z$22,O72=$Z$23,O72=$Z$24,O72=$Z$25,O72=$Z$26,O72=$Z$27,O72=$Z$28,O72=$Z$29,O72=$Z$41,O72=$Z$42,O72=$Z$43,O72=$Z$44,O72=$Z$45,O72=$Z$46,O72=$Z$47,O72=$Z$48,O72=$Z$49,O72=$Z$50,O72=$Z$51,O72=$Z$52,O72=$Z$53,O72=$Z$54,O72=$Z$55,O72=$Z$56,O72=$Z$57,O72=$Z$58,O72=$Z$59,O72=$Z$70,O72=$Z$71,O72=$Z$72,O72=$Z$73,O72=$Z$74,O72=$Z$75,O72=$Z$76,O72=$Z$77,O72=$Z$78,O72=$Z$79,O72=$Z$80,O72=$Z$81,O72=$Z$82,O72=$Z$83,O72=$Z$84,O72=$Z$85,O72=$Z$86,O72=$Z$87,O72=$Z$88)),"Fehler",0)</f>
        <v>0</v>
      </c>
      <c r="W72" s="11">
        <v>0.375</v>
      </c>
      <c r="X72" s="12">
        <v>0.39583333333333331</v>
      </c>
      <c r="Y72" s="6"/>
      <c r="Z72" s="15"/>
      <c r="AA72" s="16"/>
      <c r="AB72" s="16"/>
      <c r="AC72" s="15"/>
      <c r="AD72" s="16"/>
      <c r="AE72" s="16"/>
      <c r="AF72" s="16"/>
      <c r="AG72">
        <f>IF(AND(Z72&lt;&gt;"",OR(Z72=$Z$73,Z72=$Z$74,Z72=$Z$75,Z72=$Z$76,Z72=$Z$77,Z72=$Z$78,Z72=$Z$79,Z72=$Z$80,Z72=$Z$81,Z72=$Z$82,Z72=$Z$83,Z72=$Z$84,Z72=$Z$85,Z72=$Z$86,Z72=$Z$87,Z72=$Z$88)),"Fehler",0)</f>
        <v>0</v>
      </c>
    </row>
    <row r="73" spans="1:33" ht="15.75" x14ac:dyDescent="0.25">
      <c r="A73" s="11">
        <v>0.39583333333333331</v>
      </c>
      <c r="B73" s="12">
        <v>0.41666666666666669</v>
      </c>
      <c r="C73" s="25"/>
      <c r="D73" s="9" t="s">
        <v>155</v>
      </c>
      <c r="E73" s="16" t="s">
        <v>151</v>
      </c>
      <c r="F73" s="33" t="s">
        <v>152</v>
      </c>
      <c r="G73" s="10"/>
      <c r="H73" s="16" t="s">
        <v>156</v>
      </c>
      <c r="I73" s="9"/>
      <c r="J73" s="16" t="s">
        <v>57</v>
      </c>
      <c r="K73">
        <f>IF(AND(D73&lt;&gt;"",OR(D73=$D$74,D73=$D$75,D73=$D$76,D73=$D$77,D73=$D$78,D73=$D$79,D73=$D$80,D73=$D$81,D73=$D$82,D73=$D$83,D73=$D$84,D73=$D$85,D73=$D$86,D73=$D$87,D73=$D$88,D73=$O$11,D73=$O$12,D73=$O$13,D73=$O$14,D73=$O$15,D73=$O$16,D73=$O$17,D73=$O$18,D73=$O$19,D73=$O$20,D73=$O$21,D73=$O$22,D73=$O$23,D73=$O$24,D73=$O$25,D73=$O$26,D73=$O$27,D73=$O$28,D73=$O$29,D73=$O$41,D73=$O$42,D73=$O$43,D73=$O$44,D73=$O$45,D73=$O$46,D73=$O$47,D73=$O$48,D73=$O$49,D73=$O$50,D73=$O$51,D73=$O$52,D73=$O$53,D73=$O$54,D73=$O$55,D73=$O$56,D73=$O$57,D73=$O$58,D73=$O$59,D73=$O$70,D73=$O$71,D73=$O$72,D73=$O$73,D73=$O$74,D73=$O$75,D73=$O$76,D73=$O$77,D73=$O$78,D73=$O$79,D73=$O$80,D73=$O$81,D73=$O$82,D73=$O$83,D73=$O$84,D73=$O$85,D73=$O$86,D73=$O$87,D73=$O$88,D73=$Z$11,D73=$Z$12,D73=$Z$13,D73=$Z$14,D73=$Z$15,D73=$Z$16,D73=$Z$17,D73=$Z$18,D73=$Z$19,D73=$Z$20,D73=$Z$21,D73=$Z$22,D73=$Z$23,D73=$Z$24,D73=$Z$25,D73=$Z$26,D73=$Z$27,D73=$Z$28,D73=$Z$29,D73=$Z$41,D73=$Z$42,D73=$Z$43,D73=$Z$44,D73=$Z$45,D73=$Z$46,D73=$Z$47,D73=$Z$48,D73=$Z$49,D73=$Z$50,D73=$Z$51,D73=$Z$52,D73=$Z$53,D73=$Z$54,D73=$Z$55,D73=$Z$56,D73=$Z$57,D73=$Z$58,D73=$Z$59,D73=$Z$70,D73=$Z$71,D73=$Z$72,D73=$Z$73,D73=$Z$74,D73=$Z$75,D73=$Z$76,D73=$Z$77,D73=$Z$78,D73=$Z$79,D73=$Z$80,D73=$Z$81,D73=$Z$82,D73=$Z$83,D73=$Z$84,D73=$Z$85,D73=$Z$86,D73=$Z$87,D73=$Z$88)),"Fehler",0)</f>
        <v>0</v>
      </c>
      <c r="L73" s="11">
        <v>0.39583333333333331</v>
      </c>
      <c r="M73" s="12">
        <v>0.41666666666666669</v>
      </c>
      <c r="N73" s="6"/>
      <c r="O73" s="15"/>
      <c r="P73" s="16"/>
      <c r="Q73" s="16"/>
      <c r="R73" s="15"/>
      <c r="S73" s="16"/>
      <c r="T73" s="16"/>
      <c r="U73" s="16"/>
      <c r="V73">
        <f>IF(AND(O73&lt;&gt;"",OR(O73=$O$74,O73=$O$75,O73=$O$76,O73=$O$77,O73=$O$78,O73=$O$79,O73=$O$80,O73=$O$81,O73=$O$82,O73=$O$83,O73=$O$84,O73=$O$85,O73=$O$86,O73=$O$87,O73=$O$88,O73=$Z$11,O73=$Z$12,O73=$Z$13,O73=$Z$14,O73=$Z$15,O73=$Z$16,O73=$Z$17,O73=$Z$18,O73=$Z$19,O73=$Z$20,O73=$Z$21,O73=$Z$22,O73=$Z$23,O73=$Z$24,O73=$Z$25,O73=$Z$26,O73=$Z$27,O73=$Z$28,O73=$Z$29,O73=$Z$41,O73=$Z$42,O73=$Z$43,O73=$Z$44,O73=$Z$45,O73=$Z$46,O73=$Z$47,O73=$Z$48,O73=$Z$49,O73=$Z$50,O73=$Z$51,O73=$Z$52,O73=$Z$53,O73=$Z$54,O73=$Z$55,O73=$Z$56,O73=$Z$57,O73=$Z$58,O73=$Z$59,O73=$Z$70,O73=$Z$71,O73=$Z$72,O73=$Z$73,O73=$Z$74,O73=$Z$75,O73=$Z$76,O73=$Z$77,O73=$Z$78,O73=$Z$79,O73=$Z$80,O73=$Z$81,O73=$Z$82,O73=$Z$83,O73=$Z$84,O73=$Z$85,O73=$Z$86,O73=$Z$87,O73=$Z$88)),"Fehler",0)</f>
        <v>0</v>
      </c>
      <c r="W73" s="11">
        <v>0.39583333333333331</v>
      </c>
      <c r="X73" s="12">
        <v>0.41666666666666669</v>
      </c>
      <c r="Y73" s="6"/>
      <c r="Z73" s="15"/>
      <c r="AA73" s="16"/>
      <c r="AB73" s="16"/>
      <c r="AC73" s="15"/>
      <c r="AD73" s="16"/>
      <c r="AE73" s="16"/>
      <c r="AF73" s="16"/>
      <c r="AG73">
        <f>IF(AND(Z73&lt;&gt;"",OR(Z73=$Z$74,Z73=$Z$75,Z73=$Z$76,Z73=$Z$77,Z73=$Z$78,Z73=$Z$79,Z73=$Z$80,Z73=$Z$81,Z73=$Z$82,Z73=$Z$83,Z73=$Z$84,Z73=$Z$85,Z73=$Z$86,Z73=$Z$87,Z73=$Z$88)),"Fehler",0)</f>
        <v>0</v>
      </c>
    </row>
    <row r="74" spans="1:33" ht="15.75" x14ac:dyDescent="0.25">
      <c r="A74" s="11"/>
      <c r="B74" s="12"/>
      <c r="C74" s="25"/>
      <c r="D74" s="9"/>
      <c r="E74" s="10"/>
      <c r="F74" s="10"/>
      <c r="G74" s="10"/>
      <c r="H74" s="16"/>
      <c r="I74" s="9"/>
      <c r="J74" s="16"/>
      <c r="K74">
        <f>IF(AND(D74&lt;&gt;"",OR(D74=$D$75,D74=$D$76,D74=$D$77,D74=$D$78,D74=$D$79,D74=$D$80,D74=$D$81,D74=$D$82,D74=$D$83,D74=$D$84,D74=$D$85,D74=$D$86,D74=$D$87,D74=$D$88,D74=$O$11,D74=$O$12,D74=$O$13,D74=$O$14,D74=$O$15,D74=$O$16,D74=$O$17,D74=$O$18,D74=$O$19,D74=$O$20,D74=$O$21,D74=$O$22,D74=$O$23,D74=$O$24,D74=$O$25,D74=$O$26,D74=$O$27,D74=$O$28,D74=$O$29,D74=$O$41,D74=$O$42,D74=$O$43,D74=$O$44,D74=$O$45,D74=$O$46,D74=$O$47,D74=$O$48,D74=$O$49,D74=$O$50,D74=$O$51,D74=$O$52,D74=$O$53,D74=$O$54,D74=$O$55,D74=$O$56,D74=$O$57,D74=$O$58,D74=$O$59,D74=$O$70,D74=$O$71,D74=$O$72,D74=$O$73,D74=$O$74,D74=$O$75,D74=$O$76,D74=$O$77,D74=$O$78,D74=$O$79,D74=$O$80,D74=$O$81,D74=$O$82,D74=$O$83,D74=$O$84,D74=$O$85,D74=$O$86,D74=$O$87,D74=$O$88,D74=$Z$11,D74=$Z$12,D74=$Z$13,D74=$Z$14,D74=$Z$15,D74=$Z$16,D74=$Z$17,D74=$Z$18,D74=$Z$19,D74=$Z$20,D74=$Z$21,D74=$Z$22,D74=$Z$23,D74=$Z$24,D74=$Z$25,D74=$Z$26,D74=$Z$27,D74=$Z$28,D74=$Z$29,D74=$Z$41,D74=$Z$42,D74=$Z$43,D74=$Z$44,D74=$Z$45,D74=$Z$46,D74=$Z$47,D74=$Z$48,D74=$Z$49,D74=$Z$50,D74=$Z$51,D74=$Z$52,D74=$Z$53,D74=$Z$54,D74=$Z$55,D74=$Z$56,D74=$Z$57,D74=$Z$58,D74=$Z$59,D74=$Z$70,D74=$Z$71,D74=$Z$72,D74=$Z$73,D74=$Z$74,D74=$Z$75,D74=$Z$76,D74=$Z$77,D74=$Z$78,D74=$Z$79,D74=$Z$80,D74=$Z$81,D74=$Z$82,D74=$Z$83,D74=$Z$84,D74=$Z$85,D74=$Z$86,D74=$Z$87,D74=$Z$88)),"Fehler",0)</f>
        <v>0</v>
      </c>
      <c r="L74" s="11"/>
      <c r="M74" s="12"/>
      <c r="N74" s="6"/>
      <c r="O74" s="15"/>
      <c r="P74" s="16"/>
      <c r="Q74" s="16"/>
      <c r="R74" s="15"/>
      <c r="S74" s="16"/>
      <c r="T74" s="16"/>
      <c r="U74" s="16"/>
      <c r="V74">
        <f>IF(AND(O74&lt;&gt;"",OR(O74=$O$75,O74=$O$76,O74=$O$77,O74=$O$78,O74=$O$79,O74=$O$80,O74=$O$81,O74=$O$82,O74=$O$83,O74=$O$84,O74=$O$85,O74=$O$86,O74=$O$87,O74=$O$88,O74=$Z$11,O74=$Z$12,O74=$Z$13,O74=$Z$14,O74=$Z$15,O74=$Z$16,O74=$Z$17,O74=$Z$18,O74=$Z$19,O74=$Z$20,O74=$Z$21,O74=$Z$22,O74=$Z$23,O74=$Z$24,O74=$Z$25,O74=$Z$26,O74=$Z$27,O74=$Z$28,O74=$Z$29,O74=$Z$41,O74=$Z$42,O74=$Z$43,O74=$Z$44,O74=$Z$45,O74=$Z$46,O74=$Z$47,O74=$Z$48,O74=$Z$49,O74=$Z$50,O74=$Z$51,O74=$Z$52,O74=$Z$53,O74=$Z$54,O74=$Z$55,O74=$Z$56,O74=$Z$57,O74=$Z$58,O74=$Z$59,O74=$Z$70,O74=$Z$71,O74=$Z$72,O74=$Z$73,O74=$Z$74,O74=$Z$75,O74=$Z$76,O74=$Z$77,O74=$Z$78,O74=$Z$79,O74=$Z$80,O74=$Z$81,O74=$Z$82,O74=$Z$83,O74=$Z$84,O74=$Z$85,O74=$Z$86,O74=$Z$87,O74=$Z$88)),"Fehler",0)</f>
        <v>0</v>
      </c>
      <c r="W74" s="11"/>
      <c r="X74" s="12"/>
      <c r="Y74" s="6"/>
      <c r="Z74" s="15"/>
      <c r="AA74" s="16"/>
      <c r="AB74" s="16"/>
      <c r="AC74" s="15"/>
      <c r="AD74" s="16"/>
      <c r="AE74" s="16"/>
      <c r="AF74" s="16"/>
      <c r="AG74">
        <f>IF(AND(Z74&lt;&gt;"",OR(Z74=$Z$75,Z74=$Z$76,Z74=$Z$77,Z74=$Z$78,Z74=$Z$79,Z74=$Z$80,Z74=$Z$81,Z74=$Z$82,Z74=$Z$83,Z74=$Z$84,Z74=$Z$85,Z74=$Z$86,Z74=$Z$87,Z74=$Z$88)),"Fehler",0)</f>
        <v>0</v>
      </c>
    </row>
    <row r="75" spans="1:33" ht="15.75" x14ac:dyDescent="0.25">
      <c r="A75" s="11">
        <v>0.4375</v>
      </c>
      <c r="B75" s="12">
        <v>0.45833333333333331</v>
      </c>
      <c r="C75" s="25"/>
      <c r="D75" s="9" t="s">
        <v>92</v>
      </c>
      <c r="E75" s="10" t="s">
        <v>151</v>
      </c>
      <c r="F75" s="10" t="s">
        <v>156</v>
      </c>
      <c r="G75" s="10"/>
      <c r="H75" s="16" t="s">
        <v>152</v>
      </c>
      <c r="I75" s="9"/>
      <c r="J75" s="16" t="s">
        <v>57</v>
      </c>
      <c r="K75">
        <f>IF(AND(D75&lt;&gt;"",OR(D75=$D$76,D75=$D$77,D75=$D$78,D75=$D$79,D75=$D$80,D75=$D$81,D75=$D$82,D75=$D$83,D75=$D$84,D75=$D$85,D75=$D$86,D75=$D$87,D75=$D$88,D75=$O$11,D75=$O$12,D75=$O$13,D75=$O$14,D75=$O$15,D75=$O$16,D75=$O$17,D75=$O$18,D75=$O$19,D75=$O$20,D75=$O$21,D75=$O$22,D75=$O$23,D75=$O$24,D75=$O$25,D75=$O$26,D75=$O$27,D75=$O$28,D75=$O$29,D75=$O$41,D75=$O$42,D75=$O$43,D75=$O$44,D75=$O$45,D75=$O$46,D75=$O$47,D75=$O$48,D75=$O$49,D75=$O$50,D75=$O$51,D75=$O$52,D75=$O$53,D75=$O$54,D75=$O$55,D75=$O$56,D75=$O$57,D75=$O$58,D75=$O$59,D75=$O$70,D75=$O$71,D75=$O$72,D75=$O$73,D75=$O$74,D75=$O$75,D75=$O$76,D75=$O$77,D75=$O$78,D75=$O$79,D75=$O$80,D75=$O$81,D75=$O$82,D75=$O$83,D75=$O$84,D75=$O$85,D75=$O$86,D75=$O$87,D75=$O$88,D75=$Z$11,D75=$Z$12,D75=$Z$13,D75=$Z$14,D75=$Z$15,D75=$Z$16,D75=$Z$17,D75=$Z$18,D75=$Z$19,D75=$Z$20,D75=$Z$21,D75=$Z$22,D75=$Z$23,D75=$Z$24,D75=$Z$25,D75=$Z$26,D75=$Z$27,D75=$Z$28,D75=$Z$29,D75=$Z$41,D75=$Z$42,D75=$Z$43,D75=$Z$44,D75=$Z$45,D75=$Z$46,D75=$Z$47,D75=$Z$48,D75=$Z$49,D75=$Z$50,D75=$Z$51,D75=$Z$52,D75=$Z$53,D75=$Z$54,D75=$Z$55,D75=$Z$56,D75=$Z$57,D75=$Z$58,D75=$Z$59,D75=$Z$70,D75=$Z$71,D75=$Z$72,D75=$Z$73,D75=$Z$74,D75=$Z$75,D75=$Z$76,D75=$Z$77,D75=$Z$78,D75=$Z$79,D75=$Z$80,D75=$Z$81,D75=$Z$82,D75=$Z$83,D75=$Z$84,D75=$Z$85,D75=$Z$86,D75=$Z$87,D75=$Z$88)),"Fehler",0)</f>
        <v>0</v>
      </c>
      <c r="L75" s="11">
        <v>0.4375</v>
      </c>
      <c r="M75" s="12">
        <v>0.45833333333333331</v>
      </c>
      <c r="N75" s="6"/>
      <c r="O75" s="15"/>
      <c r="P75" s="16"/>
      <c r="Q75" s="16"/>
      <c r="R75" s="15"/>
      <c r="S75" s="16"/>
      <c r="T75" s="9"/>
      <c r="U75" s="9"/>
      <c r="V75">
        <f>IF(AND(O75&lt;&gt;"",OR(O75=$O$76,O75=$O$77,O75=$O$78,O75=$O$79,O75=$O$80,O75=$O$81,O75=$O$82,O75=$O$83,O75=$O$84,O75=$O$85,O75=$O$86,O75=$O$87,O75=$O$88,O75=$Z$11,O75=$Z$12,O75=$Z$13,O75=$Z$14,O75=$Z$15,O75=$Z$16,O75=$Z$17,O75=$Z$18,O75=$Z$19,O75=$Z$20,O75=$Z$21,O75=$Z$22,O75=$Z$23,O75=$Z$24,O75=$Z$25,O75=$Z$26,O75=$Z$27,O75=$Z$28,O75=$Z$29,O75=$Z$41,O75=$Z$42,O75=$Z$43,O75=$Z$44,O75=$Z$45,O75=$Z$46,O75=$Z$47,O75=$Z$48,O75=$Z$49,O75=$Z$50,O75=$Z$51,O75=$Z$52,O75=$Z$53,O75=$Z$54,O75=$Z$55,O75=$Z$56,O75=$Z$57,O75=$Z$58,O75=$Z$59,O75=$Z$70,O75=$Z$71,O75=$Z$72,O75=$Z$73,O75=$Z$74,O75=$Z$75,O75=$Z$76,O75=$Z$77,O75=$Z$78,O75=$Z$79,O75=$Z$80,O75=$Z$81,O75=$Z$82,O75=$Z$83,O75=$Z$84,O75=$Z$85,O75=$Z$86,O75=$Z$87,O75=$Z$88)),"Fehler",0)</f>
        <v>0</v>
      </c>
      <c r="W75" s="11">
        <v>0.4375</v>
      </c>
      <c r="X75" s="12">
        <v>0.45833333333333331</v>
      </c>
      <c r="Y75" s="6"/>
      <c r="Z75" s="15"/>
      <c r="AA75" s="16"/>
      <c r="AB75" s="16"/>
      <c r="AC75" s="15"/>
      <c r="AD75" s="16"/>
      <c r="AE75" s="16"/>
      <c r="AF75" s="16"/>
      <c r="AG75">
        <f>IF(AND(Z75&lt;&gt;"",OR(Z75=$Z$76,Z75=$Z$77,Z75=$Z$78,Z75=$Z$79,Z75=$Z$80,Z75=$Z$81,Z75=$Z$82,Z75=$Z$83,Z75=$Z$84,Z75=$Z$85,Z75=$Z$86,Z75=$Z$87,Z75=$Z$88)),"Fehler",0)</f>
        <v>0</v>
      </c>
    </row>
    <row r="76" spans="1:33" ht="15.75" x14ac:dyDescent="0.25">
      <c r="A76" s="11">
        <v>0.45833333333333331</v>
      </c>
      <c r="B76" s="12">
        <v>0.47916666666666669</v>
      </c>
      <c r="C76" s="25"/>
      <c r="D76" s="9" t="s">
        <v>159</v>
      </c>
      <c r="E76" s="10" t="s">
        <v>157</v>
      </c>
      <c r="F76" s="10" t="s">
        <v>158</v>
      </c>
      <c r="G76" s="10"/>
      <c r="H76" s="16" t="s">
        <v>156</v>
      </c>
      <c r="I76" s="9"/>
      <c r="J76" s="16" t="s">
        <v>57</v>
      </c>
      <c r="K76">
        <f>IF(AND(D76&lt;&gt;"",OR(D76=$D$77,D76=$D$78,D76=$D$79,D76=$D$80,D76=$D$81,D76=$D$82,D76=$D$83,D76=$D$84,D76=$D$85,D76=$D$86,D76=$D$87,D76=$D$88,D76=$O$11,D76=$O$12,D76=$O$13,D76=$O$14,D76=$O$15,D76=$O$16,D76=$O$17,D76=$O$18,D76=$O$19,D76=$O$20,D76=$O$21,D76=$O$22,D76=$O$23,D76=$O$24,D76=$O$25,D76=$O$26,D76=$O$27,D76=$O$28,D76=$O$29,D76=$O$41,D76=$O$42,D76=$O$43,D76=$O$44,D76=$O$45,D76=$O$46,D76=$O$47,D76=$O$48,D76=$O$49,D76=$O$50,D76=$O$51,D76=$O$52,D76=$O$53,D76=$O$54,D76=$O$55,D76=$O$56,D76=$O$57,D76=$O$58,D76=$O$59,D76=$O$70,D76=$O$71,D76=$O$72,D76=$O$73,D76=$O$74,D76=$O$75,D76=$O$76,D76=$O$77,D76=$O$78,D76=$O$79,D76=$O$80,D76=$O$81,D76=$O$82,D76=$O$83,D76=$O$84,D76=$O$85,D76=$O$86,D76=$O$87,D76=$O$88,D76=$Z$11,D76=$Z$12,D76=$Z$13,D76=$Z$14,D76=$Z$15,D76=$Z$16,D76=$Z$17,D76=$Z$18,D76=$Z$19,D76=$Z$20,D76=$Z$21,D76=$Z$22,D76=$Z$23,D76=$Z$24,D76=$Z$25,D76=$Z$26,D76=$Z$27,D76=$Z$28,D76=$Z$29,D76=$Z$41,D76=$Z$42,D76=$Z$43,D76=$Z$44,D76=$Z$45,D76=$Z$46,D76=$Z$47,D76=$Z$48,D76=$Z$49,D76=$Z$50,D76=$Z$51,D76=$Z$52,D76=$Z$53,D76=$Z$54,D76=$Z$55,D76=$Z$56,D76=$Z$57,D76=$Z$58,D76=$Z$59,D76=$Z$70,D76=$Z$71,D76=$Z$72,D76=$Z$73,D76=$Z$74,D76=$Z$75,D76=$Z$76,D76=$Z$77,D76=$Z$78,D76=$Z$79,D76=$Z$80,D76=$Z$81,D76=$Z$82,D76=$Z$83,D76=$Z$84,D76=$Z$85,D76=$Z$86,D76=$Z$87,D76=$Z$88)),"Fehler",0)</f>
        <v>0</v>
      </c>
      <c r="L76" s="11">
        <v>0.45833333333333331</v>
      </c>
      <c r="M76" s="12">
        <v>0.47916666666666669</v>
      </c>
      <c r="N76" s="6"/>
      <c r="O76" s="15"/>
      <c r="P76" s="16"/>
      <c r="Q76" s="16"/>
      <c r="R76" s="15"/>
      <c r="S76" s="16"/>
      <c r="T76" s="9"/>
      <c r="U76" s="9"/>
      <c r="V76">
        <f>IF(AND(O76&lt;&gt;"",OR(O76=$O$77,O76=$O$78,O76=$O$79,O76=$O$80,O76=$O$81,O76=$O$82,O76=$O$83,O76=$O$84,O76=$O$85,O76=$O$86,O76=$O$87,O76=$O$88,O76=$Z$11,O76=$Z$12,O76=$Z$13,O76=$Z$14,O76=$Z$15,O76=$Z$16,O76=$Z$17,O76=$Z$18,O76=$Z$19,O76=$Z$20,O76=$Z$21,O76=$Z$22,O76=$Z$23,O76=$Z$24,O76=$Z$25,O76=$Z$26,O76=$Z$27,O76=$Z$28,O76=$Z$29,O76=$Z$41,O76=$Z$42,O76=$Z$43,O76=$Z$44,O76=$Z$45,O76=$Z$46,O76=$Z$47,O76=$Z$48,O76=$Z$49,O76=$Z$50,O76=$Z$51,O76=$Z$52,O76=$Z$53,O76=$Z$54,O76=$Z$55,O76=$Z$56,O76=$Z$57,O76=$Z$58,O76=$Z$59,O76=$Z$70,O76=$Z$71,O76=$Z$72,O76=$Z$73,O76=$Z$74,O76=$Z$75,O76=$Z$76,O76=$Z$77,O76=$Z$78,O76=$Z$79,O76=$Z$80,O76=$Z$81,O76=$Z$82,O76=$Z$83,O76=$Z$84,O76=$Z$85,O76=$Z$86,O76=$Z$87,O76=$Z$88)),"Fehler",0)</f>
        <v>0</v>
      </c>
      <c r="W76" s="11">
        <v>0.45833333333333331</v>
      </c>
      <c r="X76" s="12">
        <v>0.47916666666666669</v>
      </c>
      <c r="Y76" s="6"/>
      <c r="Z76" s="15"/>
      <c r="AA76" s="16"/>
      <c r="AB76" s="16"/>
      <c r="AC76" s="15"/>
      <c r="AD76" s="16"/>
      <c r="AE76" s="16"/>
      <c r="AF76" s="16"/>
      <c r="AG76">
        <f>IF(AND(Z76&lt;&gt;"",OR(Z76=$Z$77,Z76=$Z$78,Z76=$Z$79,Z76=$Z$80,Z76=$Z$81,Z76=$Z$82,Z76=$Z$83,Z76=$Z$84,Z76=$Z$85,Z76=$Z$86,Z76=$Z$87,Z76=$Z$88)),"Fehler",0)</f>
        <v>0</v>
      </c>
    </row>
    <row r="77" spans="1:33" ht="15.75" x14ac:dyDescent="0.25">
      <c r="A77" s="11">
        <v>0.47916666666666669</v>
      </c>
      <c r="B77" s="12">
        <v>0.5</v>
      </c>
      <c r="C77" s="6"/>
      <c r="D77" s="15" t="s">
        <v>36</v>
      </c>
      <c r="E77" s="10" t="s">
        <v>157</v>
      </c>
      <c r="F77" s="10" t="s">
        <v>158</v>
      </c>
      <c r="G77" s="10"/>
      <c r="H77" s="16" t="s">
        <v>156</v>
      </c>
      <c r="I77" s="9"/>
      <c r="J77" s="16" t="s">
        <v>57</v>
      </c>
      <c r="K77">
        <f>IF(AND(D77&lt;&gt;"",OR(D77=$D$78,D77=$D$79,D77=$D$80,D77=$D$81,D77=$D$82,D77=$D$83,D77=$D$84,D77=$D$85,D77=$D$86,D77=$D$87,D77=$D$88,D77=$O$11,D77=$O$12,D77=$O$13,D77=$O$14,D77=$O$15,D77=$O$16,D77=$O$17,D77=$O$18,D77=$O$19,D77=$O$20,D77=$O$21,D77=$O$22,D77=$O$23,D77=$O$24,D77=$O$25,D77=$O$26,D77=$O$27,D77=$O$28,D77=$O$29,D77=$O$41,D77=$O$42,D77=$O$43,D77=$O$44,D77=$O$45,D77=$O$46,D77=$O$47,D77=$O$48,D77=$O$49,D77=$O$50,D77=$O$51,D77=$O$52,D77=$O$53,D77=$O$54,D77=$O$55,D77=$O$56,D77=$O$57,D77=$O$58,D77=$O$59,D77=$O$70,D77=$O$71,D77=$O$72,D77=$O$73,D77=$O$74,D77=$O$75,D77=$O$76,D77=$O$77,D77=$O$78,D77=$O$79,D77=$O$80,D77=$O$81,D77=$O$82,D77=$O$83,D77=$O$84,D77=$O$85,D77=$O$86,D77=$O$87,D77=$O$88,D77=$Z$11,D77=$Z$12,D77=$Z$13,D77=$Z$14,D77=$Z$15,D77=$Z$16,D77=$Z$17,D77=$Z$18,D77=$Z$19,D77=$Z$20,D77=$Z$21,D77=$Z$22,D77=$Z$23,D77=$Z$24,D77=$Z$25,D77=$Z$26,D77=$Z$27,D77=$Z$28,D77=$Z$29,D77=$Z$41,D77=$Z$42,D77=$Z$43,D77=$Z$44,D77=$Z$45,D77=$Z$46,D77=$Z$47,D77=$Z$48,D77=$Z$49,D77=$Z$50,D77=$Z$51,D77=$Z$52,D77=$Z$53,D77=$Z$54,D77=$Z$55,D77=$Z$56,D77=$Z$57,D77=$Z$58,D77=$Z$59,D77=$Z$70,D77=$Z$71,D77=$Z$72,D77=$Z$73,D77=$Z$74,D77=$Z$75,D77=$Z$76,D77=$Z$77,D77=$Z$78,D77=$Z$79,D77=$Z$80,D77=$Z$81,D77=$Z$82,D77=$Z$83,D77=$Z$84,D77=$Z$85,D77=$Z$86,D77=$Z$87,D77=$Z$88)),"Fehler",0)</f>
        <v>0</v>
      </c>
      <c r="L77" s="11">
        <v>0.47916666666666669</v>
      </c>
      <c r="M77" s="12">
        <v>0.5</v>
      </c>
      <c r="N77" s="6"/>
      <c r="O77" s="15"/>
      <c r="P77" s="16"/>
      <c r="Q77" s="16"/>
      <c r="R77" s="15"/>
      <c r="S77" s="16"/>
      <c r="T77" s="9"/>
      <c r="U77" s="9"/>
      <c r="V77">
        <f>IF(AND(O77&lt;&gt;"",OR(O77=$O$78,O77=$O$79,O77=$O$80,O77=$O$81,O77=$O$82,O77=$O$83,O77=$O$84,O77=$O$85,O77=$O$86,O77=$O$87,O77=$O$88,O77=$Z$11,O77=$Z$12,O77=$Z$13,O77=$Z$14,O77=$Z$15,O77=$Z$16,O77=$Z$17,O77=$Z$18,O77=$Z$19,O77=$Z$20,O77=$Z$21,O77=$Z$22,O77=$Z$23,O77=$Z$24,O77=$Z$25,O77=$Z$26,O77=$Z$27,O77=$Z$28,O77=$Z$29,O77=$Z$41,O77=$Z$42,O77=$Z$43,O77=$Z$44,O77=$Z$45,O77=$Z$46,O77=$Z$47,O77=$Z$48,O77=$Z$49,O77=$Z$50,O77=$Z$51,O77=$Z$52,O77=$Z$53,O77=$Z$54,O77=$Z$55,O77=$Z$56,O77=$Z$57,O77=$Z$58,O77=$Z$59,O77=$Z$70,O77=$Z$71,O77=$Z$72,O77=$Z$73,O77=$Z$74,O77=$Z$75,O77=$Z$76,O77=$Z$77,O77=$Z$78,O77=$Z$79,O77=$Z$80,O77=$Z$81,O77=$Z$82,O77=$Z$83,O77=$Z$84,O77=$Z$85,O77=$Z$86,O77=$Z$87,O77=$Z$88)),"Fehler",0)</f>
        <v>0</v>
      </c>
      <c r="W77" s="11">
        <v>0.47916666666666669</v>
      </c>
      <c r="X77" s="12">
        <v>0.5</v>
      </c>
      <c r="Y77" s="6"/>
      <c r="Z77" s="15"/>
      <c r="AA77" s="16"/>
      <c r="AB77" s="16"/>
      <c r="AC77" s="15"/>
      <c r="AD77" s="16"/>
      <c r="AE77" s="16"/>
      <c r="AF77" s="16"/>
      <c r="AG77">
        <f>IF(AND(Z77&lt;&gt;"",OR(Z77=$Z$78,Z77=$Z$79,Z77=$Z$80,Z77=$Z$81,Z77=$Z$82,Z77=$Z$83,Z77=$Z$84,Z77=$Z$85,Z77=$Z$86,Z77=$Z$87,Z77=$Z$88)),"Fehler",0)</f>
        <v>0</v>
      </c>
    </row>
    <row r="78" spans="1:33" ht="15.75" x14ac:dyDescent="0.25">
      <c r="A78" s="11">
        <v>0.5</v>
      </c>
      <c r="B78" s="12">
        <v>0.52083333333333337</v>
      </c>
      <c r="C78" s="6"/>
      <c r="D78" s="15" t="s">
        <v>29</v>
      </c>
      <c r="E78" s="10" t="s">
        <v>157</v>
      </c>
      <c r="F78" s="10" t="s">
        <v>158</v>
      </c>
      <c r="G78" s="15"/>
      <c r="H78" s="16" t="s">
        <v>156</v>
      </c>
      <c r="I78" s="9"/>
      <c r="J78" s="16" t="s">
        <v>57</v>
      </c>
      <c r="K78">
        <f>IF(AND(D78&lt;&gt;"",OR(D78=$D$79,D78=$D$80,D78=$D$81,D78=$D$82,D78=$D$83,D78=$D$84,D78=$D$85,D78=$D$86,D78=$D$87,D78=$D$88,D78=$O$11,D78=$O$12,D78=$O$13,D78=$O$14,D78=$O$15,D78=$O$16,D78=$O$17,D78=$O$18,D78=$O$19,D78=$O$20,D78=$O$21,D78=$O$22,D78=$O$23,D78=$O$24,D78=$O$25,D78=$O$26,D78=$O$27,D78=$O$28,D78=$O$29,D78=$O$41,D78=$O$42,D78=$O$43,D78=$O$44,D78=$O$45,D78=$O$46,D78=$O$47,D78=$O$48,D78=$O$49,D78=$O$50,D78=$O$51,D78=$O$52,D78=$O$53,D78=$O$54,D78=$O$55,D78=$O$56,D78=$O$57,D78=$O$58,D78=$O$59,D78=$O$70,D78=$O$71,D78=$O$72,D78=$O$73,D78=$O$74,D78=$O$75,D78=$O$76,D78=$O$77,D78=$O$78,D78=$O$79,D78=$O$80,D78=$O$81,D78=$O$82,D78=$O$83,D78=$O$84,D78=$O$85,D78=$O$86,D78=$O$87,D78=$O$88,D78=$Z$11,D78=$Z$12,D78=$Z$13,D78=$Z$14,D78=$Z$15,D78=$Z$16,D78=$Z$17,D78=$Z$18,D78=$Z$19,D78=$Z$20,D78=$Z$21,D78=$Z$22,D78=$Z$23,D78=$Z$24,D78=$Z$25,D78=$Z$26,D78=$Z$27,D78=$Z$28,D78=$Z$29,D78=$Z$41,D78=$Z$42,D78=$Z$43,D78=$Z$44,D78=$Z$45,D78=$Z$46,D78=$Z$47,D78=$Z$48,D78=$Z$49,D78=$Z$50,D78=$Z$51,D78=$Z$52,D78=$Z$53,D78=$Z$54,D78=$Z$55,D78=$Z$56,D78=$Z$57,D78=$Z$58,D78=$Z$59,D78=$Z$70,D78=$Z$71,D78=$Z$72,D78=$Z$73,D78=$Z$74,D78=$Z$75,D78=$Z$76,D78=$Z$77,D78=$Z$78,D78=$Z$79,D78=$Z$80,D78=$Z$81,D78=$Z$82,D78=$Z$83,D78=$Z$84,D78=$Z$85,D78=$Z$86,D78=$Z$87,D78=$Z$88)),"Fehler",0)</f>
        <v>0</v>
      </c>
      <c r="L78" s="11">
        <v>0.5</v>
      </c>
      <c r="M78" s="12">
        <v>0.52083333333333337</v>
      </c>
      <c r="N78" s="6"/>
      <c r="O78" s="31"/>
      <c r="P78" s="16"/>
      <c r="Q78" s="16"/>
      <c r="R78" s="15"/>
      <c r="S78" s="16"/>
      <c r="T78" s="29"/>
      <c r="U78" s="29"/>
      <c r="V78">
        <f>IF(AND(O78&lt;&gt;"",OR(O78=$O$79,O78=$O$80,O78=$O$81,O78=$O$82,O78=$O$83,O78=$O$84,O78=$O$85,O78=$O$86,O78=$O$87,O78=$O$88,O78=$Z$11,O78=$Z$12,O78=$Z$13,O78=$Z$14,O78=$Z$15,O78=$Z$16,O78=$Z$17,O78=$Z$18,O78=$Z$19,O78=$Z$20,O78=$Z$21,O78=$Z$22,O78=$Z$23,O78=$Z$24,O78=$Z$25,O78=$Z$26,O78=$Z$27,O78=$Z$28,O78=$Z$29,O78=$Z$41,O78=$Z$42,O78=$Z$43,O78=$Z$44,O78=$Z$45,O78=$Z$46,O78=$Z$47,O78=$Z$48,O78=$Z$49,O78=$Z$50,O78=$Z$51,O78=$Z$52,O78=$Z$53,O78=$Z$54,O78=$Z$55,O78=$Z$56,O78=$Z$57,O78=$Z$58,O78=$Z$59,O78=$Z$70,O78=$Z$71,O78=$Z$72,O78=$Z$73,O78=$Z$74,O78=$Z$75,O78=$Z$76,O78=$Z$77,O78=$Z$78,O78=$Z$79,O78=$Z$80,O78=$Z$81,O78=$Z$82,O78=$Z$83,O78=$Z$84,O78=$Z$85,O78=$Z$86,O78=$Z$87,O78=$Z$88)),"Fehler",0)</f>
        <v>0</v>
      </c>
      <c r="W78" s="11">
        <v>0.5</v>
      </c>
      <c r="X78" s="12">
        <v>0.52083333333333337</v>
      </c>
      <c r="Y78" s="6"/>
      <c r="Z78" s="15"/>
      <c r="AA78" s="16"/>
      <c r="AB78" s="16"/>
      <c r="AC78" s="15"/>
      <c r="AD78" s="16"/>
      <c r="AE78" s="16"/>
      <c r="AF78" s="16"/>
      <c r="AG78">
        <f>IF(AND(Z78&lt;&gt;"",OR(Z78=$Z$79,Z78=$Z$80,Z78=$Z$81,Z78=$Z$82,Z78=$Z$83,Z78=$Z$84,Z78=$Z$85,Z78=$Z$86,Z78=$Z$87,Z78=$Z$88)),"Fehler",0)</f>
        <v>0</v>
      </c>
    </row>
    <row r="79" spans="1:33" ht="15.75" x14ac:dyDescent="0.25">
      <c r="A79" s="11"/>
      <c r="B79" s="12"/>
      <c r="C79" s="6"/>
      <c r="D79" s="15"/>
      <c r="E79" s="16"/>
      <c r="F79" s="16"/>
      <c r="G79" s="15"/>
      <c r="H79" s="16"/>
      <c r="I79" s="30"/>
      <c r="J79" s="16"/>
      <c r="K79">
        <f>IF(AND(D79&lt;&gt;"",OR(D79=$D$80,D79=$D$81,D79=$D$82,D79=$D$83,D79=$D$84,D79=$D$85,D79=$D$86,D79=$D$87,D79=$D$88,D79=$O$11,D79=$O$12,D79=$O$13,D79=$O$14,D79=$O$15,D79=$O$16,D79=$O$17,D79=$O$18,D79=$O$19,D79=$O$20,D79=$O$21,D79=$O$22,D79=$O$23,D79=$O$24,D79=$O$25,D79=$O$26,D79=$O$27,D79=$O$28,D79=$O$29,D79=$O$41,D79=$O$42,D79=$O$43,D79=$O$44,D79=$O$45,D79=$O$46,D79=$O$47,D79=$O$48,D79=$O$49,D79=$O$50,D79=$O$51,D79=$O$52,D79=$O$53,D79=$O$54,D79=$O$55,D79=$O$56,D79=$O$57,D79=$O$58,D79=$O$59,D79=$O$70,D79=$O$71,D79=$O$72,D79=$O$73,D79=$O$74,D79=$O$75,D79=$O$76,D79=$O$77,D79=$O$78,D79=$O$79,D79=$O$80,D79=$O$81,D79=$O$82,D79=$O$83,D79=$O$84,D79=$O$85,D79=$O$86,D79=$O$87,D79=$O$88,D79=$Z$11,D79=$Z$12,D79=$Z$13,D79=$Z$14,D79=$Z$15,D79=$Z$16,D79=$Z$17,D79=$Z$18,D79=$Z$19,D79=$Z$20,D79=$Z$21,D79=$Z$22,D79=$Z$23,D79=$Z$24,D79=$Z$25,D79=$Z$26,D79=$Z$27,D79=$Z$28,D79=$Z$29,D79=$Z$41,D79=$Z$42,D79=$Z$43,D79=$Z$44,D79=$Z$45,D79=$Z$46,D79=$Z$47,D79=$Z$48,D79=$Z$49,D79=$Z$50,D79=$Z$51,D79=$Z$52,D79=$Z$53,D79=$Z$54,D79=$Z$55,D79=$Z$56,D79=$Z$57,D79=$Z$58,D79=$Z$59,D79=$Z$70,D79=$Z$71,D79=$Z$72,D79=$Z$73,D79=$Z$74,D79=$Z$75,D79=$Z$76,D79=$Z$77,D79=$Z$78,D79=$Z$79,D79=$Z$80,D79=$Z$81,D79=$Z$82,D79=$Z$83,D79=$Z$84,D79=$Z$85,D79=$Z$86,D79=$Z$87,D79=$Z$88)),"Fehler",0)</f>
        <v>0</v>
      </c>
      <c r="L79" s="11"/>
      <c r="M79" s="12"/>
      <c r="N79" s="6"/>
      <c r="O79" s="9"/>
      <c r="P79" s="9"/>
      <c r="Q79" s="9"/>
      <c r="R79" s="9"/>
      <c r="S79" s="9"/>
      <c r="T79" s="9"/>
      <c r="U79" s="9"/>
      <c r="V79">
        <f>IF(AND(O79&lt;&gt;"",OR(O79=$O$80,O79=$O$81,O79=$O$82,O79=$O$83,O79=$O$84,O79=$O$85,O79=$O$86,O79=$O$87,O79=$O$88,O79=$Z$11,O79=$Z$12,O79=$Z$13,O79=$Z$14,O79=$Z$15,O79=$Z$16,O79=$Z$17,O79=$Z$18,O79=$Z$19,O79=$Z$20,O79=$Z$21,O79=$Z$22,O79=$Z$23,O79=$Z$24,O79=$Z$25,O79=$Z$26,O79=$Z$27,O79=$Z$28,O79=$Z$29,O79=$Z$41,O79=$Z$42,O79=$Z$43,O79=$Z$44,O79=$Z$45,O79=$Z$46,O79=$Z$47,O79=$Z$48,O79=$Z$49,O79=$Z$50,O79=$Z$51,O79=$Z$52,O79=$Z$53,O79=$Z$54,O79=$Z$55,O79=$Z$56,O79=$Z$57,O79=$Z$58,O79=$Z$59,O79=$Z$70,O79=$Z$71,O79=$Z$72,O79=$Z$73,O79=$Z$74,O79=$Z$75,O79=$Z$76,O79=$Z$77,O79=$Z$78,O79=$Z$79,O79=$Z$80,O79=$Z$81,O79=$Z$82,O79=$Z$83,O79=$Z$84,O79=$Z$85,O79=$Z$86,O79=$Z$87,O79=$Z$88)),"Fehler",0)</f>
        <v>0</v>
      </c>
      <c r="W79" s="11"/>
      <c r="X79" s="12"/>
      <c r="Y79" s="6"/>
      <c r="Z79" s="15"/>
      <c r="AA79" s="16"/>
      <c r="AB79" s="16"/>
      <c r="AC79" s="15"/>
      <c r="AD79" s="16"/>
      <c r="AE79" s="16"/>
      <c r="AF79" s="16"/>
      <c r="AG79">
        <f>IF(AND(Z79&lt;&gt;"",OR(Z79=$Z$80,Z79=$Z$81,Z79=$Z$82,Z79=$Z$83,Z79=$Z$84,Z79=$Z$85,Z79=$Z$86,Z79=$Z$87,Z79=$Z$88)),"Fehler",0)</f>
        <v>0</v>
      </c>
    </row>
    <row r="80" spans="1:33" ht="15.75" x14ac:dyDescent="0.25">
      <c r="A80" s="11">
        <v>0.54166666666666663</v>
      </c>
      <c r="B80" s="12">
        <v>0.5625</v>
      </c>
      <c r="C80" s="6"/>
      <c r="D80" s="31" t="s">
        <v>160</v>
      </c>
      <c r="E80" s="16" t="s">
        <v>151</v>
      </c>
      <c r="F80" s="16" t="s">
        <v>152</v>
      </c>
      <c r="G80" s="15"/>
      <c r="H80" s="16" t="s">
        <v>184</v>
      </c>
      <c r="I80" s="30"/>
      <c r="J80" s="16" t="s">
        <v>57</v>
      </c>
      <c r="K80">
        <f>IF(AND(D80&lt;&gt;"",OR(D80=$D$81,D80=$D$82,D80=$D$83,D80=$D$84,D80=$D$85,D80=$D$86,D80=$D$87,D80=$D$88,D80=$O$11,D80=$O$12,D80=$O$13,D80=$O$14,D80=$O$15,D80=$O$16,D80=$O$17,D80=$O$18,D80=$O$19,D80=$O$20,D80=$O$21,D80=$O$22,D80=$O$23,D80=$O$24,D80=$O$25,D80=$O$26,D80=$O$27,D80=$O$28,D80=$O$29,D80=$O$41,D80=$O$42,D80=$O$43,D80=$O$44,D80=$O$45,D80=$O$46,D80=$O$47,D80=$O$48,D80=$O$49,D80=$O$50,D80=$O$51,D80=$O$52,D80=$O$53,D80=$O$54,D80=$O$55,D80=$O$56,D80=$O$57,D80=$O$58,D80=$O$59,D80=$O$70,D80=$O$71,D80=$O$72,D80=$O$73,D80=$O$74,D80=$O$75,D80=$O$76,D80=$O$77,D80=$O$78,D80=$O$79,D80=$O$80,D80=$O$81,D80=$O$82,D80=$O$83,D80=$O$84,D80=$O$85,D80=$O$86,D80=$O$87,D80=$O$88,D80=$Z$11,D80=$Z$12,D80=$Z$13,D80=$Z$14,D80=$Z$15,D80=$Z$16,D80=$Z$17,D80=$Z$18,D80=$Z$19,D80=$Z$20,D80=$Z$21,D80=$Z$22,D80=$Z$23,D80=$Z$24,D80=$Z$25,D80=$Z$26,D80=$Z$27,D80=$Z$28,D80=$Z$29,D80=$Z$41,D80=$Z$42,D80=$Z$43,D80=$Z$44,D80=$Z$45,D80=$Z$46,D80=$Z$47,D80=$Z$48,D80=$Z$49,D80=$Z$50,D80=$Z$51,D80=$Z$52,D80=$Z$53,D80=$Z$54,D80=$Z$55,D80=$Z$56,D80=$Z$57,D80=$Z$58,D80=$Z$59,D80=$Z$70,D80=$Z$71,D80=$Z$72,D80=$Z$73,D80=$Z$74,D80=$Z$75,D80=$Z$76,D80=$Z$77,D80=$Z$78,D80=$Z$79,D80=$Z$80,D80=$Z$81,D80=$Z$82,D80=$Z$83,D80=$Z$84,D80=$Z$85,D80=$Z$86,D80=$Z$87,D80=$Z$88)),"Fehler",0)</f>
        <v>0</v>
      </c>
      <c r="L80" s="11">
        <v>0.54166666666666663</v>
      </c>
      <c r="M80" s="12">
        <v>0.5625</v>
      </c>
      <c r="N80" s="6"/>
      <c r="O80" s="9"/>
      <c r="P80" s="9"/>
      <c r="Q80" s="9"/>
      <c r="R80" s="9"/>
      <c r="S80" s="9"/>
      <c r="T80" s="9"/>
      <c r="U80" s="9"/>
      <c r="V80">
        <f>IF(AND(O80&lt;&gt;"",OR(O80=$O$81,O80=$O$82,O80=$O$83,O80=$O$84,O80=$O$85,O80=$O$86,O80=$O$87,O80=$O$88,O80=$Z$11,O80=$Z$12,O80=$Z$13,O80=$Z$14,O80=$Z$15,O80=$Z$16,O80=$Z$17,O80=$Z$18,O80=$Z$19,O80=$Z$20,O80=$Z$21,O80=$Z$22,O80=$Z$23,O80=$Z$24,O80=$Z$25,O80=$Z$26,O80=$Z$27,O80=$Z$28,O80=$Z$29,O80=$Z$41,O80=$Z$42,O80=$Z$43,O80=$Z$44,O80=$Z$45,O80=$Z$46,O80=$Z$47,O80=$Z$48,O80=$Z$49,O80=$Z$50,O80=$Z$51,O80=$Z$52,O80=$Z$53,O80=$Z$54,O80=$Z$55,O80=$Z$56,O80=$Z$57,O80=$Z$58,O80=$Z$59,O80=$Z$70,O80=$Z$71,O80=$Z$72,O80=$Z$73,O80=$Z$74,O80=$Z$75,O80=$Z$76,O80=$Z$77,O80=$Z$78,O80=$Z$79,O80=$Z$80,O80=$Z$81,O80=$Z$82,O80=$Z$83,O80=$Z$84,O80=$Z$85,O80=$Z$86,O80=$Z$87,O80=$Z$88)),"Fehler",0)</f>
        <v>0</v>
      </c>
      <c r="W80" s="11">
        <v>0.54166666666666663</v>
      </c>
      <c r="X80" s="12">
        <v>0.5625</v>
      </c>
      <c r="Y80" s="6"/>
      <c r="Z80" s="15"/>
      <c r="AA80" s="16"/>
      <c r="AB80" s="16"/>
      <c r="AC80" s="15"/>
      <c r="AD80" s="16"/>
      <c r="AE80" s="15"/>
      <c r="AF80" s="16"/>
      <c r="AG80">
        <f>IF(AND(Z80&lt;&gt;"",OR(Z80=$Z$81,Z80=$Z$82,Z80=$Z$83,Z80=$Z$84,Z80=$Z$85,Z80=$Z$86,Z80=$Z$87,Z80=$Z$88)),"Fehler",0)</f>
        <v>0</v>
      </c>
    </row>
    <row r="81" spans="1:33" ht="15.75" x14ac:dyDescent="0.25">
      <c r="A81" s="11">
        <v>0.5625</v>
      </c>
      <c r="B81" s="12">
        <v>0.58333333333333337</v>
      </c>
      <c r="C81" s="25"/>
      <c r="D81" s="9" t="s">
        <v>55</v>
      </c>
      <c r="E81" s="16" t="s">
        <v>151</v>
      </c>
      <c r="F81" s="16" t="s">
        <v>152</v>
      </c>
      <c r="G81" s="15"/>
      <c r="H81" s="16" t="s">
        <v>184</v>
      </c>
      <c r="I81" s="30"/>
      <c r="J81" s="16" t="s">
        <v>57</v>
      </c>
      <c r="K81">
        <f>IF(AND(D81&lt;&gt;"",OR(D81=$D$82,D81=$D$83,D81=$D$84,D81=$D$85,D81=$D$86,D81=$D$87,D81=$D$88,D81=$O$11,D81=$O$12,D81=$O$13,D81=$O$14,D81=$O$15,D81=$O$16,D81=$O$17,D81=$O$18,D81=$O$19,D81=$O$20,D81=$O$21,D81=$O$22,D81=$O$23,D81=$O$24,D81=$O$25,D81=$O$26,D81=$O$27,D81=$O$28,D81=$O$29,D81=$O$41,D81=$O$42,D81=$O$43,D81=$O$44,D81=$O$45,D81=$O$46,D81=$O$47,D81=$O$48,D81=$O$49,D81=$O$50,D81=$O$51,D81=$O$52,D81=$O$53,D81=$O$54,D81=$O$55,D81=$O$56,D81=$O$57,D81=$O$58,D81=$O$59,D81=$O$70,D81=$O$71,D81=$O$72,D81=$O$73,D81=$O$74,D81=$O$75,D81=$O$76,D81=$O$77,D81=$O$78,D81=$O$79,D81=$O$80,D81=$O$81,D81=$O$82,D81=$O$83,D81=$O$84,D81=$O$85,D81=$O$86,D81=$O$87,D81=$O$88,D81=$Z$11,D81=$Z$12,D81=$Z$13,D81=$Z$14,D81=$Z$15,D81=$Z$16,D81=$Z$17,D81=$Z$18,D81=$Z$19,D81=$Z$20,D81=$Z$21,D81=$Z$22,D81=$Z$23,D81=$Z$24,D81=$Z$25,D81=$Z$26,D81=$Z$27,D81=$Z$28,D81=$Z$29,D81=$Z$41,D81=$Z$42,D81=$Z$43,D81=$Z$44,D81=$Z$45,D81=$Z$46,D81=$Z$47,D81=$Z$48,D81=$Z$49,D81=$Z$50,D81=$Z$51,D81=$Z$52,D81=$Z$53,D81=$Z$54,D81=$Z$55,D81=$Z$56,D81=$Z$57,D81=$Z$58,D81=$Z$59,D81=$Z$70,D81=$Z$71,D81=$Z$72,D81=$Z$73,D81=$Z$74,D81=$Z$75,D81=$Z$76,D81=$Z$77,D81=$Z$78,D81=$Z$79,D81=$Z$80,D81=$Z$81,D81=$Z$82,D81=$Z$83,D81=$Z$84,D81=$Z$85,D81=$Z$86,D81=$Z$87,D81=$Z$88)),"Fehler",0)</f>
        <v>0</v>
      </c>
      <c r="L81" s="11">
        <v>0.5625</v>
      </c>
      <c r="M81" s="12">
        <v>0.58333333333333337</v>
      </c>
      <c r="N81" s="6"/>
      <c r="O81" s="9"/>
      <c r="P81" s="16"/>
      <c r="Q81" s="10"/>
      <c r="R81" s="15"/>
      <c r="S81" s="16"/>
      <c r="T81" s="16"/>
      <c r="U81" s="16"/>
      <c r="V81">
        <f>IF(AND(O81&lt;&gt;"",OR(O81=$O$82,O81=$O$83,O81=$O$84,O81=$O$85,O81=$O$86,O81=$O$87,O81=$O$88,O81=$Z$11,O81=$Z$12,O81=$Z$13,O81=$Z$14,O81=$Z$15,O81=$Z$16,O81=$Z$17,O81=$Z$18,O81=$Z$19,O81=$Z$20,O81=$Z$21,O81=$Z$22,O81=$Z$23,O81=$Z$24,O81=$Z$25,O81=$Z$26,O81=$Z$27,O81=$Z$28,O81=$Z$29,O81=$Z$41,O81=$Z$42,O81=$Z$43,O81=$Z$44,O81=$Z$45,O81=$Z$46,O81=$Z$47,O81=$Z$48,O81=$Z$49,O81=$Z$50,O81=$Z$51,O81=$Z$52,O81=$Z$53,O81=$Z$54,O81=$Z$55,O81=$Z$56,O81=$Z$57,O81=$Z$58,O81=$Z$59,O81=$Z$70,O81=$Z$71,O81=$Z$72,O81=$Z$73,O81=$Z$74,O81=$Z$75,O81=$Z$76,O81=$Z$77,O81=$Z$78,O81=$Z$79,O81=$Z$80,O81=$Z$81,O81=$Z$82,O81=$Z$83,O81=$Z$84,O81=$Z$85,O81=$Z$86,O81=$Z$87,O81=$Z$88)),"Fehler",0)</f>
        <v>0</v>
      </c>
      <c r="W81" s="11">
        <v>0.5625</v>
      </c>
      <c r="X81" s="12">
        <v>0.58333333333333337</v>
      </c>
      <c r="Y81" s="6"/>
      <c r="Z81" s="15"/>
      <c r="AA81" s="16"/>
      <c r="AB81" s="16"/>
      <c r="AC81" s="15"/>
      <c r="AD81" s="16"/>
      <c r="AE81" s="16"/>
      <c r="AF81" s="16"/>
      <c r="AG81">
        <f>IF(AND(Z81&lt;&gt;"",OR(Z81=$Z$82,Z81=$Z$83,Z81=$Z$84,Z81=$Z$85,Z81=$Z$86,Z81=$Z$87,Z81=$Z$88)),"Fehler",0)</f>
        <v>0</v>
      </c>
    </row>
    <row r="82" spans="1:33" ht="15.75" x14ac:dyDescent="0.25">
      <c r="A82" s="11">
        <v>0.58333333333333337</v>
      </c>
      <c r="B82" s="12">
        <v>0.60416666666666663</v>
      </c>
      <c r="C82" s="25"/>
      <c r="D82" s="9" t="s">
        <v>161</v>
      </c>
      <c r="E82" s="16" t="s">
        <v>151</v>
      </c>
      <c r="F82" s="16" t="s">
        <v>152</v>
      </c>
      <c r="G82" s="15"/>
      <c r="H82" s="16" t="s">
        <v>184</v>
      </c>
      <c r="I82" s="30"/>
      <c r="J82" s="16" t="s">
        <v>57</v>
      </c>
      <c r="K82">
        <f>IF(AND(D82&lt;&gt;"",OR(D82=$D$83,D82=$D$84,D82=$D$85,D82=$D$86,D82=$D$87,D82=$D$88,D82=$O$11,D82=$O$12,D82=$O$13,D82=$O$14,D82=$O$15,D82=$O$16,D82=$O$17,D82=$O$18,D82=$O$19,D82=$O$20,D82=$O$21,D82=$O$22,D82=$O$23,D82=$O$24,D82=$O$25,D82=$O$26,D82=$O$27,D82=$O$28,D82=$O$29,D82=$O$41,D82=$O$42,D82=$O$43,D82=$O$44,D82=$O$45,D82=$O$46,D82=$O$47,D82=$O$48,D82=$O$49,D82=$O$50,D82=$O$51,D82=$O$52,D82=$O$53,D82=$O$54,D82=$O$55,D82=$O$56,D82=$O$57,D82=$O$58,D82=$O$59,D82=$O$70,D82=$O$71,D82=$O$72,D82=$O$73,D82=$O$74,D82=$O$75,D82=$O$76,D82=$O$77,D82=$O$78,D82=$O$79,D82=$O$80,D82=$O$81,D82=$O$82,D82=$O$83,D82=$O$84,D82=$O$85,D82=$O$86,D82=$O$87,D82=$O$88,D82=$Z$11,D82=$Z$12,D82=$Z$13,D82=$Z$14,D82=$Z$15,D82=$Z$16,D82=$Z$17,D82=$Z$18,D82=$Z$19,D82=$Z$20,D82=$Z$21,D82=$Z$22,D82=$Z$23,D82=$Z$24,D82=$Z$25,D82=$Z$26,D82=$Z$27,D82=$Z$28,D82=$Z$29,D82=$Z$41,D82=$Z$42,D82=$Z$43,D82=$Z$44,D82=$Z$45,D82=$Z$46,D82=$Z$47,D82=$Z$48,D82=$Z$49,D82=$Z$50,D82=$Z$51,D82=$Z$52,D82=$Z$53,D82=$Z$54,D82=$Z$55,D82=$Z$56,D82=$Z$57,D82=$Z$58,D82=$Z$59,D82=$Z$70,D82=$Z$71,D82=$Z$72,D82=$Z$73,D82=$Z$74,D82=$Z$75,D82=$Z$76,D82=$Z$77,D82=$Z$78,D82=$Z$79,D82=$Z$80,D82=$Z$81,D82=$Z$82,D82=$Z$83,D82=$Z$84,D82=$Z$85,D82=$Z$86,D82=$Z$87,D82=$Z$88)),"Fehler",0)</f>
        <v>0</v>
      </c>
      <c r="L82" s="11">
        <v>0.58333333333333337</v>
      </c>
      <c r="M82" s="12">
        <v>0.60416666666666663</v>
      </c>
      <c r="N82" s="6"/>
      <c r="O82" s="9"/>
      <c r="P82" s="16"/>
      <c r="Q82" s="10"/>
      <c r="R82" s="15"/>
      <c r="S82" s="16"/>
      <c r="T82" s="16"/>
      <c r="U82" s="16"/>
      <c r="V82">
        <f>IF(AND(O82&lt;&gt;"",OR(O82=$O$83,O82=$O$84,O82=$O$85,O82=$O$86,O82=$O$87,O82=$O$88,O82=$Z$11,O82=$Z$12,O82=$Z$13,O82=$Z$14,O82=$Z$15,O82=$Z$16,O82=$Z$17,O82=$Z$18,O82=$Z$19,O82=$Z$20,O82=$Z$21,O82=$Z$22,O82=$Z$23,O82=$Z$24,O82=$Z$25,O82=$Z$26,O82=$Z$27,O82=$Z$28,O82=$Z$29,O82=$Z$41,O82=$Z$42,O82=$Z$43,O82=$Z$44,O82=$Z$45,O82=$Z$46,O82=$Z$47,O82=$Z$48,O82=$Z$49,O82=$Z$50,O82=$Z$51,O82=$Z$52,O82=$Z$53,O82=$Z$54,O82=$Z$55,O82=$Z$56,O82=$Z$57,O82=$Z$58,O82=$Z$59,O82=$Z$70,O82=$Z$71,O82=$Z$72,O82=$Z$73,O82=$Z$74,O82=$Z$75,O82=$Z$76,O82=$Z$77,O82=$Z$78,O82=$Z$79,O82=$Z$80,O82=$Z$81,O82=$Z$82,O82=$Z$83,O82=$Z$84,O82=$Z$85,O82=$Z$86,O82=$Z$87,O82=$Z$88)),"Fehler",0)</f>
        <v>0</v>
      </c>
      <c r="W82" s="11">
        <v>0.58333333333333337</v>
      </c>
      <c r="X82" s="12">
        <v>0.60416666666666663</v>
      </c>
      <c r="Y82" s="6"/>
      <c r="Z82" s="15"/>
      <c r="AA82" s="16"/>
      <c r="AB82" s="16"/>
      <c r="AC82" s="15"/>
      <c r="AD82" s="16"/>
      <c r="AE82" s="16"/>
      <c r="AF82" s="16"/>
      <c r="AG82">
        <f>IF(AND(Z82&lt;&gt;"",OR(Z82=$Z$83,Z82=$Z$84,Z82=$Z$85,Z82=$Z$86,Z82=$Z$87,Z82=$Z$88)),"Fehler",0)</f>
        <v>0</v>
      </c>
    </row>
    <row r="83" spans="1:33" ht="15.75" x14ac:dyDescent="0.25">
      <c r="A83" s="11">
        <v>0.60416666666666663</v>
      </c>
      <c r="B83" s="12">
        <v>0.625</v>
      </c>
      <c r="C83" s="25"/>
      <c r="D83" s="9" t="s">
        <v>178</v>
      </c>
      <c r="E83" s="16" t="s">
        <v>151</v>
      </c>
      <c r="F83" s="16" t="s">
        <v>152</v>
      </c>
      <c r="G83" s="15"/>
      <c r="H83" s="16" t="s">
        <v>184</v>
      </c>
      <c r="I83" s="30"/>
      <c r="J83" s="16" t="s">
        <v>57</v>
      </c>
      <c r="K83">
        <f>IF(AND(D83&lt;&gt;"",OR(D83=$D$84,D83=$D$85,D83=$D$86,D83=$D$87,D83=$D$88,D83=$O$11,D83=$O$12,D83=$O$13,D83=$O$14,D83=$O$15,D83=$O$16,D83=$O$17,D83=$O$18,D83=$O$19,D83=$O$20,D83=$O$21,D83=$O$22,D83=$O$23,D83=$O$24,D83=$O$25,D83=$O$26,D83=$O$27,D83=$O$28,D83=$O$29,D83=$O$41,D83=$O$42,D83=$O$43,D83=$O$44,D83=$O$45,D83=$O$46,D83=$O$47,D83=$O$48,D83=$O$49,D83=$O$50,D83=$O$51,D83=$O$52,D83=$O$53,D83=$O$54,D83=$O$55,D83=$O$56,D83=$O$57,D83=$O$58,D83=$O$59,D83=$O$70,D83=$O$71,D83=$O$72,D83=$O$73,D83=$O$74,D83=$O$75,D83=$O$76,D83=$O$77,D83=$O$78,D83=$O$79,D83=$O$80,D83=$O$81,D83=$O$82,D83=$O$83,D83=$O$84,D83=$O$85,D83=$O$86,D83=$O$87,D83=$O$88,D83=$Z$11,D83=$Z$12,D83=$Z$13,D83=$Z$14,D83=$Z$15,D83=$Z$16,D83=$Z$17,D83=$Z$18,D83=$Z$19,D83=$Z$20,D83=$Z$21,D83=$Z$22,D83=$Z$23,D83=$Z$24,D83=$Z$25,D83=$Z$26,D83=$Z$27,D83=$Z$28,D83=$Z$29,D83=$Z$41,D83=$Z$42,D83=$Z$43,D83=$Z$44,D83=$Z$45,D83=$Z$46,D83=$Z$47,D83=$Z$48,D83=$Z$49,D83=$Z$50,D83=$Z$51,D83=$Z$52,D83=$Z$53,D83=$Z$54,D83=$Z$55,D83=$Z$56,D83=$Z$57,D83=$Z$58,D83=$Z$59,D83=$Z$70,D83=$Z$71,D83=$Z$72,D83=$Z$73,D83=$Z$74,D83=$Z$75,D83=$Z$76,D83=$Z$77,D83=$Z$78,D83=$Z$79,D83=$Z$80,D83=$Z$81,D83=$Z$82,D83=$Z$83,D83=$Z$84,D83=$Z$85,D83=$Z$86,D83=$Z$87,D83=$Z$88)),"Fehler",0)</f>
        <v>0</v>
      </c>
      <c r="L83" s="11">
        <v>0.60416666666666663</v>
      </c>
      <c r="M83" s="12">
        <v>0.625</v>
      </c>
      <c r="N83" s="6"/>
      <c r="O83" s="28"/>
      <c r="P83" s="16"/>
      <c r="Q83" s="10"/>
      <c r="R83" s="15"/>
      <c r="S83" s="16"/>
      <c r="T83" s="16"/>
      <c r="U83" s="16"/>
      <c r="V83">
        <f>IF(AND(O83&lt;&gt;"",OR(O83=$O$84,O83=$O$85,O83=$O$86,O83=$O$87,O83=$O$88,O83=$Z$11,O83=$Z$12,O83=$Z$13,O83=$Z$14,O83=$Z$15,O83=$Z$16,O83=$Z$17,O83=$Z$18,O83=$Z$19,O83=$Z$20,O83=$Z$21,O83=$Z$22,O83=$Z$23,O83=$Z$24,O83=$Z$25,O83=$Z$26,O83=$Z$27,O83=$Z$28,O83=$Z$29,O83=$Z$41,O83=$Z$42,O83=$Z$43,O83=$Z$44,O83=$Z$45,O83=$Z$46,O83=$Z$47,O83=$Z$48,O83=$Z$49,O83=$Z$50,O83=$Z$51,O83=$Z$52,O83=$Z$53,O83=$Z$54,O83=$Z$55,O83=$Z$56,O83=$Z$57,O83=$Z$58,O83=$Z$59,O83=$Z$70,O83=$Z$71,O83=$Z$72,O83=$Z$73,O83=$Z$74,O83=$Z$75,O83=$Z$76,O83=$Z$77,O83=$Z$78,O83=$Z$79,O83=$Z$80,O83=$Z$81,O83=$Z$82,O83=$Z$83,O83=$Z$84,O83=$Z$85,O83=$Z$86,O83=$Z$87,O83=$Z$88)),"Fehler",0)</f>
        <v>0</v>
      </c>
      <c r="W83" s="11">
        <v>0.60416666666666663</v>
      </c>
      <c r="X83" s="12">
        <v>0.625</v>
      </c>
      <c r="Y83" s="6"/>
      <c r="Z83" s="15"/>
      <c r="AA83" s="16"/>
      <c r="AB83" s="16"/>
      <c r="AC83" s="15"/>
      <c r="AD83" s="16"/>
      <c r="AE83" s="16"/>
      <c r="AF83" s="16"/>
      <c r="AG83">
        <f>IF(AND(Z83&lt;&gt;"",OR(Z83=$Z$84,Z83=$Z$85,Z83=$Z$86,Z83=$Z$87,Z83=$Z$88)),"Fehler",0)</f>
        <v>0</v>
      </c>
    </row>
    <row r="84" spans="1:33" ht="15.75" x14ac:dyDescent="0.25">
      <c r="A84" s="11">
        <v>0.625</v>
      </c>
      <c r="B84" s="12">
        <v>0.64583333333333337</v>
      </c>
      <c r="C84" s="30"/>
      <c r="D84" s="30" t="s">
        <v>33</v>
      </c>
      <c r="E84" s="16" t="s">
        <v>151</v>
      </c>
      <c r="F84" s="16" t="s">
        <v>152</v>
      </c>
      <c r="G84" s="15"/>
      <c r="H84" s="16" t="s">
        <v>184</v>
      </c>
      <c r="I84" s="30"/>
      <c r="J84" s="16" t="s">
        <v>57</v>
      </c>
      <c r="K84">
        <f>IF(AND(D84&lt;&gt;"",OR(D84=$D$85,D84=$D$86,D84=$D$87,D84=$D$88,D84=$O$11,D84=$O$12,D84=$O$13,D84=$O$14,D84=$O$15,D84=$O$16,D84=$O$17,D84=$O$18,D84=$O$19,D84=$O$20,D84=$O$21,D84=$O$22,D84=$O$23,D84=$O$24,D84=$O$25,D84=$O$26,D84=$O$27,D84=$O$28,D84=$O$29,D84=$O$41,D84=$O$42,D84=$O$43,D84=$O$44,D84=$O$45,D84=$O$46,D84=$O$47,D84=$O$48,D84=$O$49,D84=$O$50,D84=$O$51,D84=$O$52,D84=$O$53,D84=$O$54,D84=$O$55,D84=$O$56,D84=$O$57,D84=$O$58,D84=$O$59,D84=$O$70,D84=$O$71,D84=$O$72,D84=$O$73,D84=$O$74,D84=$O$75,D84=$O$76,D84=$O$77,D84=$O$78,D84=$O$79,D84=$O$80,D84=$O$81,D84=$O$82,D84=$O$83,D84=$O$84,D84=$O$85,D84=$O$86,D84=$O$87,D84=$O$88,D84=$Z$11,D84=$Z$12,D84=$Z$13,D84=$Z$14,D84=$Z$15,D84=$Z$16,D84=$Z$17,D84=$Z$18,D84=$Z$19,D84=$Z$20,D84=$Z$21,D84=$Z$22,D84=$Z$23,D84=$Z$24,D84=$Z$25,D84=$Z$26,D84=$Z$27,D84=$Z$28,D84=$Z$29,D84=$Z$41,D84=$Z$42,D84=$Z$43,D84=$Z$44,D84=$Z$45,D84=$Z$46,D84=$Z$47,D84=$Z$48,D84=$Z$49,D84=$Z$50,D84=$Z$51,D84=$Z$52,D84=$Z$53,D84=$Z$54,D84=$Z$55,D84=$Z$56,D84=$Z$57,D84=$Z$58,D84=$Z$59,D84=$Z$70,D84=$Z$71,D84=$Z$72,D84=$Z$73,D84=$Z$74,D84=$Z$75,D84=$Z$76,D84=$Z$77,D84=$Z$78,D84=$Z$79,D84=$Z$80,D84=$Z$81,D84=$Z$82,D84=$Z$83,D84=$Z$84,D84=$Z$85,D84=$Z$86,D84=$Z$87,D84=$Z$88)),"Fehler",0)</f>
        <v>0</v>
      </c>
      <c r="L84" s="11">
        <v>0.64583333333333337</v>
      </c>
      <c r="M84" s="12">
        <v>0.66666666666666663</v>
      </c>
      <c r="N84" s="6"/>
      <c r="O84" s="9"/>
      <c r="P84" s="9"/>
      <c r="Q84" s="9"/>
      <c r="R84" s="9"/>
      <c r="S84" s="9"/>
      <c r="T84" s="9"/>
      <c r="U84" s="9"/>
      <c r="V84">
        <f>IF(AND(O84&lt;&gt;"",OR(O84=$O$85,O84=$O$86,O84=$O$87,O84=$O$88,O84=$Z$11,O84=$Z$12,O84=$Z$13,O84=$Z$14,O84=$Z$15,O84=$Z$16,O84=$Z$17,O84=$Z$18,O84=$Z$19,O84=$Z$20,O84=$Z$21,O84=$Z$22,O84=$Z$23,O84=$Z$24,O84=$Z$25,O84=$Z$26,O84=$Z$27,O84=$Z$28,O84=$Z$29,O84=$Z$41,O84=$Z$42,O84=$Z$43,O84=$Z$44,O84=$Z$45,O84=$Z$46,O84=$Z$47,O84=$Z$48,O84=$Z$49,O84=$Z$50,O84=$Z$51,O84=$Z$52,O84=$Z$53,O84=$Z$54,O84=$Z$55,O84=$Z$56,O84=$Z$57,O84=$Z$58,O84=$Z$59,O84=$Z$70,O84=$Z$71,O84=$Z$72,O84=$Z$73,O84=$Z$74,O84=$Z$75,O84=$Z$76,O84=$Z$77,O84=$Z$78,O84=$Z$79,O84=$Z$80,O84=$Z$81,O84=$Z$82,O84=$Z$83,O84=$Z$84,O84=$Z$85,O84=$Z$86,O84=$Z$87,O84=$Z$88)),"Fehler",0)</f>
        <v>0</v>
      </c>
      <c r="W84" s="11"/>
      <c r="X84" s="12"/>
      <c r="Y84" s="6"/>
      <c r="Z84" s="15"/>
      <c r="AA84" s="16"/>
      <c r="AB84" s="16"/>
      <c r="AC84" s="15"/>
      <c r="AD84" s="16"/>
      <c r="AE84" s="16"/>
      <c r="AF84" s="16"/>
      <c r="AG84">
        <f>IF(AND(Z84&lt;&gt;"",OR(Z84=$Z$85,Z84=$Z$86,Z84=$Z$87,Z84=$Z$88)),"Fehler",0)</f>
        <v>0</v>
      </c>
    </row>
    <row r="85" spans="1:33" ht="15.75" x14ac:dyDescent="0.25">
      <c r="A85" s="11">
        <v>0.64583333333333337</v>
      </c>
      <c r="B85" s="12">
        <v>0.66666666666666663</v>
      </c>
      <c r="C85" s="30"/>
      <c r="D85" s="30"/>
      <c r="E85" s="16"/>
      <c r="F85" s="16"/>
      <c r="G85" s="15"/>
      <c r="H85" s="16"/>
      <c r="I85" s="30"/>
      <c r="J85" s="16"/>
      <c r="K85">
        <f>IF(AND(D85&lt;&gt;"",OR(D85=$D$86,D85=$D$87,D85=$D$88,D85=$O$11,D85=$O$12,D85=$O$13,D85=$O$14,D85=$O$15,D85=$O$16,D85=$O$17,D85=$O$18,D85=$O$19,D85=$O$20,D85=$O$21,D85=$O$22,D85=$O$23,D85=$O$24,D85=$O$25,D85=$O$26,D85=$O$27,D85=$O$28,D85=$O$29,D85=$O$41,D85=$O$42,D85=$O$43,D85=$O$44,D85=$O$45,D85=$O$46,D85=$O$47,D85=$O$48,D85=$O$49,D85=$O$50,D85=$O$51,D85=$O$52,D85=$O$53,D85=$O$54,D85=$O$55,D85=$O$56,D85=$O$57,D85=$O$58,D85=$O$59,D85=$O$70,D85=$O$71,D85=$O$72,D85=$O$73,D85=$O$74,D85=$O$75,D85=$O$76,D85=$O$77,D85=$O$78,D85=$O$79,D85=$O$80,D85=$O$81,D85=$O$82,D85=$O$83,D85=$O$84,D85=$O$85,D85=$O$86,D85=$O$87,D85=$O$88,D85=$Z$11,D85=$Z$12,D85=$Z$13,D85=$Z$14,D85=$Z$15,D85=$Z$16,D85=$Z$17,D85=$Z$18,D85=$Z$19,D85=$Z$20,D85=$Z$21,D85=$Z$22,D85=$Z$23,D85=$Z$24,D85=$Z$25,D85=$Z$26,D85=$Z$27,D85=$Z$28,D85=$Z$29,D85=$Z$41,D85=$Z$42,D85=$Z$43,D85=$Z$44,D85=$Z$45,D85=$Z$46,D85=$Z$47,D85=$Z$48,D85=$Z$49,D85=$Z$50,D85=$Z$51,D85=$Z$52,D85=$Z$53,D85=$Z$54,D85=$Z$55,D85=$Z$56,D85=$Z$57,D85=$Z$58,D85=$Z$59,D85=$Z$70,D85=$Z$71,D85=$Z$72,D85=$Z$73,D85=$Z$74,D85=$Z$75,D85=$Z$76,D85=$Z$77,D85=$Z$78,D85=$Z$79,D85=$Z$80,D85=$Z$81,D85=$Z$82,D85=$Z$83,D85=$Z$84,D85=$Z$85,D85=$Z$86,D85=$Z$87,D85=$Z$88)),"Fehler",0)</f>
        <v>0</v>
      </c>
      <c r="L85" s="11">
        <v>0.64583333333333337</v>
      </c>
      <c r="M85" s="12">
        <v>0.66666666666666663</v>
      </c>
      <c r="N85" s="16"/>
      <c r="O85" s="9"/>
      <c r="P85" s="9"/>
      <c r="Q85" s="9"/>
      <c r="R85" s="15"/>
      <c r="S85" s="16"/>
      <c r="T85" s="16"/>
      <c r="U85" s="16"/>
      <c r="V85">
        <f>IF(AND(O85&lt;&gt;"",OR(O85=$O$86,O85=$O$87,O85=$O$88,O85=$Z$11,O85=$Z$12,O85=$Z$13,O85=$Z$14,O85=$Z$15,O85=$Z$16,O85=$Z$17,O85=$Z$18,O85=$Z$19,O85=$Z$20,O85=$Z$21,O85=$Z$22,O85=$Z$23,O85=$Z$24,O85=$Z$25,O85=$Z$26,O85=$Z$27,O85=$Z$28,O85=$Z$29,O85=$Z$41,O85=$Z$42,O85=$Z$43,O85=$Z$44,O85=$Z$45,O85=$Z$46,O85=$Z$47,O85=$Z$48,O85=$Z$49,O85=$Z$50,O85=$Z$51,O85=$Z$52,O85=$Z$53,O85=$Z$54,O85=$Z$55,O85=$Z$56,O85=$Z$57,O85=$Z$58,O85=$Z$59,O85=$Z$70,O85=$Z$71,O85=$Z$72,O85=$Z$73,O85=$Z$74,O85=$Z$75,O85=$Z$76,O85=$Z$77,O85=$Z$78,O85=$Z$79,O85=$Z$80,O85=$Z$81,O85=$Z$82,O85=$Z$83,O85=$Z$84,O85=$Z$85,O85=$Z$86,O85=$Z$87,O85=$Z$88)),"Fehler",0)</f>
        <v>0</v>
      </c>
      <c r="W85" s="11">
        <v>0.64583333333333337</v>
      </c>
      <c r="X85" s="12">
        <v>0.66666666666666663</v>
      </c>
      <c r="Y85" s="16"/>
      <c r="Z85" s="15"/>
      <c r="AA85" s="16"/>
      <c r="AB85" s="16"/>
      <c r="AC85" s="15"/>
      <c r="AD85" s="16"/>
      <c r="AE85" s="16"/>
      <c r="AF85" s="16"/>
      <c r="AG85">
        <f>IF(AND(Z85&lt;&gt;"",OR(Z85=$Z$86,Z85=$Z$87,Z85=$Z$88)),"Fehler",0)</f>
        <v>0</v>
      </c>
    </row>
    <row r="86" spans="1:33" ht="15.75" x14ac:dyDescent="0.25">
      <c r="A86" s="11"/>
      <c r="B86" s="12"/>
      <c r="C86" s="30"/>
      <c r="D86" s="30"/>
      <c r="E86" s="30"/>
      <c r="F86" s="30"/>
      <c r="G86" s="30"/>
      <c r="H86" s="30"/>
      <c r="I86" s="30"/>
      <c r="J86" s="30"/>
      <c r="K86">
        <f>IF(AND(D86&lt;&gt;"",OR(D86=$D$87,D86=$D$88,D86=$O$11,D86=$O$12,D86=$O$13,D86=$O$14,D86=$O$15,D86=$O$16,D86=$O$17,D86=$O$18,D86=$O$19,D86=$O$20,D86=$O$21,D86=$O$22,D86=$O$23,D86=$O$24,D86=$O$25,D86=$O$26,D86=$O$27,D86=$O$28,D86=$O$29,D86=$O$41,D86=$O$42,D86=$O$43,D86=$O$44,D86=$O$45,D86=$O$46,D86=$O$47,D86=$O$48,D86=$O$49,D86=$O$50,D86=$O$51,D86=$O$52,D86=$O$53,D86=$O$54,D86=$O$55,D86=$O$56,D86=$O$57,D86=$O$58,D86=$O$59,D86=$O$70,D86=$O$71,D86=$O$72,D86=$O$73,D86=$O$74,D86=$O$75,D86=$O$76,D86=$O$77,D86=$O$78,D86=$O$79,D86=$O$80,D86=$O$81,D86=$O$82,D86=$O$83,D86=$O$84,D86=$O$85,D86=$O$86,D86=$O$87,D86=$O$88,D86=$Z$11,D86=$Z$12,D86=$Z$13,D86=$Z$14,D86=$Z$15,D86=$Z$16,D86=$Z$17,D86=$Z$18,D86=$Z$19,D86=$Z$20,D86=$Z$21,D86=$Z$22,D86=$Z$23,D86=$Z$24,D86=$Z$25,D86=$Z$26,D86=$Z$27,D86=$Z$28,D86=$Z$29,D86=$Z$41,D86=$Z$42,D86=$Z$43,D86=$Z$44,D86=$Z$45,D86=$Z$46,D86=$Z$47,D86=$Z$48,D86=$Z$49,D86=$Z$50,D86=$Z$51,D86=$Z$52,D86=$Z$53,D86=$Z$54,D86=$Z$55,D86=$Z$56,D86=$Z$57,D86=$Z$58,D86=$Z$59,D86=$Z$70,D86=$Z$71,D86=$Z$72,D86=$Z$73,D86=$Z$74,D86=$Z$75,D86=$Z$76,D86=$Z$77,D86=$Z$78,D86=$Z$79,D86=$Z$80,D86=$Z$81,D86=$Z$82,D86=$Z$83,D86=$Z$84,D86=$Z$85,D86=$Z$86,D86=$Z$87,D86=$Z$88)),"Fehler",0)</f>
        <v>0</v>
      </c>
      <c r="L86" s="11">
        <v>0.66666666666666663</v>
      </c>
      <c r="M86" s="12">
        <v>0.6875</v>
      </c>
      <c r="N86" s="16"/>
      <c r="O86" s="9"/>
      <c r="P86" s="9"/>
      <c r="Q86" s="9"/>
      <c r="R86" s="15"/>
      <c r="S86" s="16"/>
      <c r="T86" s="16"/>
      <c r="U86" s="16"/>
      <c r="V86">
        <f>IF(AND(O86&lt;&gt;"",OR(O86=$O$87,O86=$O$88,O86=$Z$11,O86=$Z$12,O86=$Z$13,O86=$Z$14,O86=$Z$15,O86=$Z$16,O86=$Z$17,O86=$Z$18,O86=$Z$19,O86=$Z$20,O86=$Z$21,O86=$Z$22,O86=$Z$23,O86=$Z$24,O86=$Z$25,O86=$Z$26,O86=$Z$27,O86=$Z$28,O86=$Z$29,O86=$Z$41,O86=$Z$42,O86=$Z$43,O86=$Z$44,O86=$Z$45,O86=$Z$46,O86=$Z$47,O86=$Z$48,O86=$Z$49,O86=$Z$50,O86=$Z$51,O86=$Z$52,O86=$Z$53,O86=$Z$54,O86=$Z$55,O86=$Z$56,O86=$Z$57,O86=$Z$58,O86=$Z$59,O86=$Z$70,O86=$Z$71,O86=$Z$72,O86=$Z$73,O86=$Z$74,O86=$Z$75,O86=$Z$76,O86=$Z$77,O86=$Z$78,O86=$Z$79,O86=$Z$80,O86=$Z$81,O86=$Z$82,O86=$Z$83,O86=$Z$84,O86=$Z$85,O86=$Z$86,O86=$Z$87,O86=$Z$88)),"Fehler",0)</f>
        <v>0</v>
      </c>
      <c r="W86" s="11">
        <v>0.66666666666666663</v>
      </c>
      <c r="X86" s="12">
        <v>0.6875</v>
      </c>
      <c r="Y86" s="16"/>
      <c r="Z86" s="15"/>
      <c r="AA86" s="16"/>
      <c r="AB86" s="16"/>
      <c r="AC86" s="15"/>
      <c r="AD86" s="16"/>
      <c r="AE86" s="16"/>
      <c r="AF86" s="16"/>
      <c r="AG86">
        <f>IF(AND(Z86&lt;&gt;"",OR(Z86=$Z$87,Z86=$Z$88)),"Fehler",0)</f>
        <v>0</v>
      </c>
    </row>
    <row r="87" spans="1:33" ht="15.75" x14ac:dyDescent="0.25">
      <c r="A87" s="11"/>
      <c r="B87" s="12"/>
      <c r="C87" s="30"/>
      <c r="D87" s="30"/>
      <c r="E87" s="30"/>
      <c r="F87" s="30"/>
      <c r="G87" s="30"/>
      <c r="H87" s="30"/>
      <c r="I87" s="30"/>
      <c r="J87" s="30"/>
      <c r="K87">
        <f>IF(AND(D87&lt;&gt;"",OR(D87=$D$88,D87=$O$11,D87=$O$12,D87=$O$13,D87=$O$14,D87=$O$15,D87=$O$16,D87=$O$17,D87=$O$18,D87=$O$19,D87=$O$20,D87=$O$21,D87=$O$22,D87=$O$23,D87=$O$24,D87=$O$25,D87=$O$26,D87=$O$27,D87=$O$28,D87=$O$29,D87=$O$41,D87=$O$42,D87=$O$43,D87=$O$44,D87=$O$45,D87=$O$46,D87=$O$47,D87=$O$48,D87=$O$49,D87=$O$50,D87=$O$51,D87=$O$52,D87=$O$53,D87=$O$54,D87=$O$55,D87=$O$56,D87=$O$57,D87=$O$58,D87=$O$59,D87=$O$70,D87=$O$71,D87=$O$72,D87=$O$73,D87=$O$74,D87=$O$75,D87=$O$76,D87=$O$77,D87=$O$78,D87=$O$79,D87=$O$80,D87=$O$81,D87=$O$82,D87=$O$83,D87=$O$84,D87=$O$85,D87=$O$86,D87=$O$87,D87=$O$88,D87=$Z$11,D87=$Z$12,D87=$Z$13,D87=$Z$14,D87=$Z$15,D87=$Z$16,D87=$Z$17,D87=$Z$18,D87=$Z$19,D87=$Z$20,D87=$Z$21,D87=$Z$22,D87=$Z$23,D87=$Z$24,D87=$Z$25,D87=$Z$26,D87=$Z$27,D87=$Z$28,D87=$Z$29,D87=$Z$41,D87=$Z$42,D87=$Z$43,D87=$Z$44,D87=$Z$45,D87=$Z$46,D87=$Z$47,D87=$Z$48,D87=$Z$49,D87=$Z$50,D87=$Z$51,D87=$Z$52,D87=$Z$53,D87=$Z$54,D87=$Z$55,D87=$Z$56,D87=$Z$57,D87=$Z$58,D87=$Z$59,D87=$Z$70,D87=$Z$71,D87=$Z$72,D87=$Z$73,D87=$Z$74,D87=$Z$75,D87=$Z$76,D87=$Z$77,D87=$Z$78,D87=$Z$79,D87=$Z$80,D87=$Z$81,D87=$Z$82,D87=$Z$83,D87=$Z$84,D87=$Z$85,D87=$Z$86,D87=$Z$87,D87=$Z$88)),"Fehler",0)</f>
        <v>0</v>
      </c>
      <c r="L87" s="11">
        <v>0.6875</v>
      </c>
      <c r="M87" s="12">
        <v>0.70833333333333337</v>
      </c>
      <c r="N87" s="16"/>
      <c r="O87" s="15"/>
      <c r="P87" s="16"/>
      <c r="Q87" s="16"/>
      <c r="R87" s="15"/>
      <c r="S87" s="16"/>
      <c r="T87" s="16"/>
      <c r="U87" s="16"/>
      <c r="V87">
        <f>IF(AND(O87&lt;&gt;"",OR(O87=$O$88,O87=$Z$11,O87=$Z$12,O87=$Z$13,O87=$Z$14,O87=$Z$15,O87=$Z$16,O87=$Z$17,O87=$Z$18,O87=$Z$19,O87=$Z$20,O87=$Z$21,O87=$Z$22,O87=$Z$23,O87=$Z$24,O87=$Z$25,O87=$Z$26,O87=$Z$27,O87=$Z$28,O87=$Z$29,O87=$Z$41,O87=$Z$42,O87=$Z$43,O87=$Z$44,O87=$Z$45,O87=$Z$46,O87=$Z$47,O87=$Z$48,O87=$Z$49,O87=$Z$50,O87=$Z$51,O87=$Z$52,O87=$Z$53,O87=$Z$54,O87=$Z$55,O87=$Z$56,O87=$Z$57,O87=$Z$58,O87=$Z$59,O87=$Z$70,O87=$Z$71,O87=$Z$72,O87=$Z$73,O87=$Z$74,O87=$Z$75,O87=$Z$76,O87=$Z$77,O87=$Z$78,O87=$Z$79,O87=$Z$80,O87=$Z$81,O87=$Z$82,O87=$Z$83,O87=$Z$84,O87=$Z$85,O87=$Z$86,O87=$Z$87,O87=$Z$88)),"Fehler",0)</f>
        <v>0</v>
      </c>
      <c r="W87" s="11">
        <v>0.6875</v>
      </c>
      <c r="X87" s="12">
        <v>0.70833333333333337</v>
      </c>
      <c r="Y87" s="16"/>
      <c r="Z87" s="15"/>
      <c r="AA87" s="16"/>
      <c r="AB87" s="16"/>
      <c r="AC87" s="15"/>
      <c r="AD87" s="16"/>
      <c r="AE87" s="16"/>
      <c r="AF87" s="16"/>
      <c r="AG87">
        <f>IF(AND(Z87&lt;&gt;"",OR(Z87=$Z$88)),"Fehler",0)</f>
        <v>0</v>
      </c>
    </row>
    <row r="88" spans="1:33" ht="15.75" x14ac:dyDescent="0.25">
      <c r="A88" s="11"/>
      <c r="B88" s="12"/>
      <c r="C88" s="30"/>
      <c r="D88" s="30"/>
      <c r="E88" s="30"/>
      <c r="F88" s="30"/>
      <c r="G88" s="30"/>
      <c r="H88" s="30"/>
      <c r="I88" s="30"/>
      <c r="J88" s="30"/>
      <c r="K88">
        <f>IF(AND(D88&lt;&gt;"",OR(D88=$O$11,D88=$O$12,D88=$O$13,D88=$O$14,D88=$O$15,D88=$O$16,D88=$O$17,D88=$O$18,D88=$O$19,D88=$O$20,D88=$O$21,D88=$O$22,D88=$O$23,D88=$O$24,D88=$O$25,D88=$O$26,D88=$O$27,D88=$O$28,D88=$O$29,D88=$O$41,D88=$O$42,D88=$O$43,D88=$O$44,D88=$O$45,D88=$O$46,D88=$O$47,D88=$O$48,D88=$O$49,D88=$O$50,D88=$O$51,D88=$O$52,D88=$O$53,D88=$O$54,D88=$O$55,D88=$O$56,D88=$O$57,D88=$O$58,D88=$O$59,D88=$O$70,D88=$O$71,D88=$O$72,D88=$O$73,D88=$O$74,D88=$O$75,D88=$O$76,D88=$O$77,D88=$O$78,D88=$O$79,D88=$O$80,D88=$O$81,D88=$O$82,D88=$O$83,D88=$O$84,D88=$O$85,D88=$O$86,D88=$O$87,D88=$O$88,D88=$Z$11,D88=$Z$12,D88=$Z$13,D88=$Z$14,D88=$Z$15,D88=$Z$16,D88=$Z$17,D88=$Z$18,D88=$Z$19,D88=$Z$20,D88=$Z$21,D88=$Z$22,D88=$Z$23,D88=$Z$24,D88=$Z$25,D88=$Z$26,D88=$Z$27,D88=$Z$28,D88=$Z$29,D88=$Z$41,D88=$Z$42,D88=$Z$43,D88=$Z$44,D88=$Z$45,D88=$Z$46,D88=$Z$47,D88=$Z$48,D88=$Z$49,D88=$Z$50,D88=$Z$51,D88=$Z$52,D88=$Z$53,D88=$Z$54,D88=$Z$55,D88=$Z$56,D88=$Z$57,D88=$Z$58,D88=$Z$59,D88=$Z$70,D88=$Z$71,D88=$Z$72,D88=$Z$73,D88=$Z$74,D88=$Z$75,D88=$Z$76,D88=$Z$77,D88=$Z$78,D88=$Z$79,D88=$Z$80,D88=$Z$81,D88=$Z$82,D88=$Z$83,D88=$Z$84,D88=$Z$85,D88=$Z$86,D88=$Z$87,D88=$Z$88)),"Fehler",0)</f>
        <v>0</v>
      </c>
      <c r="L88" s="11">
        <v>0.70833333333333337</v>
      </c>
      <c r="M88" s="12">
        <v>0.72916666666666663</v>
      </c>
      <c r="N88" s="16"/>
      <c r="O88" s="15"/>
      <c r="P88" s="15"/>
      <c r="Q88" s="15"/>
      <c r="R88" s="15"/>
      <c r="S88" s="15"/>
      <c r="T88" s="16"/>
      <c r="U88" s="16"/>
      <c r="V88">
        <f>IF(AND(O88&lt;&gt;"",OR(O88=$Z$11,O88=$Z$12,O88=$Z$13,O88=$Z$14,O88=$Z$15,O88=$Z$16,O88=$Z$17,O88=$Z$18,O88=$Z$19,O88=$Z$20,O88=$Z$21,O88=$Z$22,O88=$Z$23,O88=$Z$24,O88=$Z$25,O88=$Z$26,O88=$Z$27,O88=$Z$28,O88=$Z$29,O88=$Z$41,O88=$Z$42,O88=$Z$43,O88=$Z$44,O88=$Z$45,O88=$Z$46,O88=$Z$47,O88=$Z$48,O88=$Z$49,O88=$Z$50,O88=$Z$51,O88=$Z$52,O88=$Z$53,O88=$Z$54,O88=$Z$55,O88=$Z$56,O88=$Z$57,O88=$Z$58,O88=$Z$59,O88=$Z$70,O88=$Z$71,O88=$Z$72,O88=$Z$73,O88=$Z$74,O88=$Z$75,O88=$Z$76,O88=$Z$77,O88=$Z$78,O88=$Z$79,O88=$Z$80,O88=$Z$81,O88=$Z$82,O88=$Z$83,O88=$Z$84,O88=$Z$85,O88=$Z$86,O88=$Z$87,O88=$Z$88)),"Fehler",0)</f>
        <v>0</v>
      </c>
      <c r="W88" s="11">
        <v>0.70833333333333337</v>
      </c>
      <c r="X88" s="12">
        <v>0.72916666666666663</v>
      </c>
      <c r="Y88" s="16"/>
      <c r="Z88" s="15"/>
      <c r="AA88" s="15"/>
      <c r="AB88" s="15"/>
      <c r="AC88" s="15"/>
      <c r="AD88" s="15"/>
      <c r="AE88" s="16"/>
      <c r="AF88" s="16"/>
      <c r="AG88">
        <v>0</v>
      </c>
    </row>
    <row r="89" spans="1:3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BreakPreview" zoomScaleSheetLayoutView="100" workbookViewId="0"/>
  </sheetViews>
  <sheetFormatPr baseColWidth="10" defaultRowHeight="12.75" x14ac:dyDescent="0.2"/>
  <cols>
    <col min="4" max="4" width="14.7109375" customWidth="1"/>
    <col min="8" max="8" width="11.85546875" customWidth="1"/>
    <col min="15" max="15" width="12.5703125" customWidth="1"/>
    <col min="19" max="19" width="12.140625" customWidth="1"/>
    <col min="30" max="30" width="13.140625" customWidth="1"/>
  </cols>
  <sheetData>
    <row r="1" spans="1:34" ht="20.25" x14ac:dyDescent="0.3">
      <c r="A1" s="1" t="s">
        <v>14</v>
      </c>
      <c r="B1" s="1"/>
      <c r="C1" s="2"/>
      <c r="D1" s="22">
        <v>2020</v>
      </c>
      <c r="E1" s="3" t="s">
        <v>22</v>
      </c>
      <c r="F1" s="24"/>
      <c r="I1" s="3" t="s">
        <v>10</v>
      </c>
      <c r="L1" s="1" t="s">
        <v>15</v>
      </c>
      <c r="M1" s="1"/>
      <c r="N1" s="2"/>
      <c r="O1" s="22">
        <v>2020</v>
      </c>
      <c r="P1" s="3" t="s">
        <v>22</v>
      </c>
      <c r="Q1" s="24"/>
      <c r="T1" s="3" t="s">
        <v>10</v>
      </c>
      <c r="W1" s="1" t="s">
        <v>15</v>
      </c>
      <c r="X1" s="1"/>
      <c r="Y1" s="2"/>
      <c r="Z1" s="22">
        <v>2020</v>
      </c>
      <c r="AA1" s="3" t="s">
        <v>22</v>
      </c>
      <c r="AB1" s="24"/>
      <c r="AE1" s="3" t="s">
        <v>10</v>
      </c>
      <c r="AG1" s="13"/>
      <c r="AH1" s="13"/>
    </row>
    <row r="2" spans="1:34" x14ac:dyDescent="0.2">
      <c r="A2" s="21" t="s">
        <v>120</v>
      </c>
      <c r="C2" s="4"/>
      <c r="E2" s="4"/>
      <c r="F2" s="4"/>
      <c r="H2" s="4"/>
      <c r="L2" s="21" t="s">
        <v>120</v>
      </c>
      <c r="N2" s="4"/>
      <c r="P2" s="4"/>
      <c r="Q2" s="4"/>
      <c r="S2" s="4"/>
      <c r="Y2" s="4"/>
      <c r="AA2" s="4"/>
      <c r="AB2" s="4"/>
      <c r="AD2" s="4"/>
      <c r="AG2" s="13"/>
      <c r="AH2" s="13"/>
    </row>
    <row r="3" spans="1:34" ht="18" x14ac:dyDescent="0.25">
      <c r="A3" s="20" t="s">
        <v>13</v>
      </c>
      <c r="B3" s="1"/>
      <c r="C3" s="2"/>
      <c r="D3" s="1"/>
      <c r="E3" s="4"/>
      <c r="F3" s="4"/>
      <c r="H3" s="5" t="s">
        <v>16</v>
      </c>
      <c r="J3" s="23">
        <v>210</v>
      </c>
      <c r="L3" s="20" t="s">
        <v>13</v>
      </c>
      <c r="M3" s="1"/>
      <c r="N3" s="2"/>
      <c r="O3" s="1"/>
      <c r="P3" s="4"/>
      <c r="Q3" s="4"/>
      <c r="S3" s="5" t="s">
        <v>16</v>
      </c>
      <c r="U3" s="23">
        <v>209</v>
      </c>
      <c r="W3" s="20" t="s">
        <v>13</v>
      </c>
      <c r="X3" s="1"/>
      <c r="Y3" s="2"/>
      <c r="Z3" s="1"/>
      <c r="AA3" s="4"/>
      <c r="AB3" s="4"/>
      <c r="AD3" s="5" t="s">
        <v>16</v>
      </c>
      <c r="AF3" s="23"/>
      <c r="AG3" s="13"/>
      <c r="AH3" s="13"/>
    </row>
    <row r="4" spans="1:34" ht="15.75" x14ac:dyDescent="0.25">
      <c r="A4" s="20" t="s">
        <v>17</v>
      </c>
      <c r="C4" s="4"/>
      <c r="E4" s="4"/>
      <c r="F4" s="4"/>
      <c r="H4" s="5" t="s">
        <v>18</v>
      </c>
      <c r="J4" s="23">
        <v>202</v>
      </c>
      <c r="L4" s="20" t="s">
        <v>17</v>
      </c>
      <c r="N4" s="4"/>
      <c r="P4" s="4"/>
      <c r="Q4" s="4"/>
      <c r="S4" s="5" t="s">
        <v>18</v>
      </c>
      <c r="U4" s="23">
        <v>203</v>
      </c>
      <c r="W4" s="20" t="s">
        <v>17</v>
      </c>
      <c r="Y4" s="4"/>
      <c r="AA4" s="4"/>
      <c r="AB4" s="4"/>
      <c r="AD4" s="5" t="s">
        <v>18</v>
      </c>
      <c r="AF4" s="23">
        <v>202</v>
      </c>
      <c r="AG4" s="13"/>
      <c r="AH4" s="13"/>
    </row>
    <row r="5" spans="1:34" ht="15" x14ac:dyDescent="0.25">
      <c r="A5" s="39" t="s">
        <v>187</v>
      </c>
      <c r="C5" s="4"/>
      <c r="E5" s="4"/>
      <c r="F5" s="4"/>
      <c r="H5" s="4"/>
      <c r="I5" s="19"/>
      <c r="L5" s="39" t="s">
        <v>187</v>
      </c>
      <c r="N5" s="4"/>
      <c r="P5" s="4"/>
      <c r="Q5" s="4"/>
      <c r="S5" s="4"/>
      <c r="T5" s="19"/>
      <c r="W5" s="20"/>
      <c r="Y5" s="4"/>
      <c r="AA5" s="4"/>
      <c r="AB5" s="4"/>
      <c r="AD5" s="4"/>
      <c r="AE5" s="19"/>
      <c r="AG5" s="13"/>
      <c r="AH5" s="13"/>
    </row>
    <row r="6" spans="1:34" x14ac:dyDescent="0.2">
      <c r="A6" s="6" t="s">
        <v>0</v>
      </c>
      <c r="B6" s="6" t="s">
        <v>8</v>
      </c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6" t="s">
        <v>5</v>
      </c>
      <c r="I6" s="7" t="s">
        <v>4</v>
      </c>
      <c r="J6" s="6" t="s">
        <v>9</v>
      </c>
      <c r="L6" s="6" t="s">
        <v>0</v>
      </c>
      <c r="M6" s="6" t="s">
        <v>8</v>
      </c>
      <c r="N6" s="6" t="s">
        <v>0</v>
      </c>
      <c r="O6" s="6" t="s">
        <v>1</v>
      </c>
      <c r="P6" s="6" t="s">
        <v>2</v>
      </c>
      <c r="Q6" s="6" t="s">
        <v>3</v>
      </c>
      <c r="R6" s="7" t="s">
        <v>4</v>
      </c>
      <c r="S6" s="6" t="s">
        <v>5</v>
      </c>
      <c r="T6" s="7" t="s">
        <v>4</v>
      </c>
      <c r="U6" s="6" t="s">
        <v>9</v>
      </c>
      <c r="W6" s="6" t="s">
        <v>0</v>
      </c>
      <c r="X6" s="6" t="s">
        <v>8</v>
      </c>
      <c r="Y6" s="6" t="s">
        <v>0</v>
      </c>
      <c r="Z6" s="6" t="s">
        <v>1</v>
      </c>
      <c r="AA6" s="6" t="s">
        <v>2</v>
      </c>
      <c r="AB6" s="6" t="s">
        <v>3</v>
      </c>
      <c r="AC6" s="7" t="s">
        <v>4</v>
      </c>
      <c r="AD6" s="6" t="s">
        <v>5</v>
      </c>
      <c r="AE6" s="7" t="s">
        <v>4</v>
      </c>
      <c r="AF6" s="6" t="s">
        <v>9</v>
      </c>
      <c r="AG6" s="14"/>
      <c r="AH6" s="13"/>
    </row>
    <row r="7" spans="1:34" ht="18" x14ac:dyDescent="0.25">
      <c r="A7" s="8"/>
      <c r="B7" s="8"/>
      <c r="C7" s="8"/>
      <c r="D7" s="9"/>
      <c r="E7" s="10"/>
      <c r="F7" s="10"/>
      <c r="G7" s="9"/>
      <c r="H7" s="10"/>
      <c r="I7" s="9"/>
      <c r="J7" s="9"/>
      <c r="L7" s="8"/>
      <c r="M7" s="8"/>
      <c r="N7" s="8"/>
      <c r="O7" s="9"/>
      <c r="P7" s="10"/>
      <c r="Q7" s="10"/>
      <c r="R7" s="9"/>
      <c r="S7" s="10"/>
      <c r="T7" s="9"/>
      <c r="U7" s="9"/>
      <c r="W7" s="8"/>
      <c r="X7" s="8"/>
      <c r="Y7" s="8"/>
      <c r="Z7" s="9"/>
      <c r="AA7" s="10"/>
      <c r="AB7" s="10"/>
      <c r="AC7" s="9"/>
      <c r="AD7" s="10"/>
      <c r="AE7" s="9"/>
      <c r="AF7" s="9"/>
      <c r="AG7" s="13"/>
      <c r="AH7" s="13"/>
    </row>
    <row r="8" spans="1:34" x14ac:dyDescent="0.2">
      <c r="A8" s="6"/>
      <c r="B8" s="6"/>
      <c r="C8" s="6"/>
      <c r="D8" s="9"/>
      <c r="E8" s="10"/>
      <c r="F8" s="10"/>
      <c r="G8" s="9"/>
      <c r="H8" s="10"/>
      <c r="I8" s="9"/>
      <c r="J8" s="9"/>
      <c r="L8" s="6"/>
      <c r="M8" s="6"/>
      <c r="N8" s="6"/>
      <c r="O8" s="9"/>
      <c r="P8" s="10"/>
      <c r="Q8" s="10"/>
      <c r="R8" s="9"/>
      <c r="S8" s="10"/>
      <c r="T8" s="9"/>
      <c r="U8" s="9"/>
      <c r="W8" s="6"/>
      <c r="X8" s="6"/>
      <c r="Y8" s="6"/>
      <c r="Z8" s="9"/>
      <c r="AA8" s="10"/>
      <c r="AB8" s="10"/>
      <c r="AC8" s="9"/>
      <c r="AD8" s="10"/>
      <c r="AE8" s="9"/>
      <c r="AF8" s="9"/>
      <c r="AG8" s="13"/>
      <c r="AH8" s="13"/>
    </row>
    <row r="9" spans="1:34" x14ac:dyDescent="0.2">
      <c r="A9" s="6" t="s">
        <v>6</v>
      </c>
      <c r="B9" s="6" t="s">
        <v>7</v>
      </c>
      <c r="C9" s="6"/>
      <c r="D9" s="9"/>
      <c r="E9" s="10"/>
      <c r="F9" s="10"/>
      <c r="G9" s="9"/>
      <c r="H9" s="10"/>
      <c r="I9" s="9"/>
      <c r="J9" s="9"/>
      <c r="L9" s="6" t="s">
        <v>6</v>
      </c>
      <c r="M9" s="6" t="s">
        <v>7</v>
      </c>
      <c r="N9" s="6"/>
      <c r="O9" s="9"/>
      <c r="P9" s="10"/>
      <c r="Q9" s="10"/>
      <c r="R9" s="9"/>
      <c r="S9" s="10"/>
      <c r="T9" s="9"/>
      <c r="U9" s="9"/>
      <c r="W9" s="6" t="s">
        <v>6</v>
      </c>
      <c r="X9" s="6" t="s">
        <v>7</v>
      </c>
      <c r="Y9" s="6"/>
      <c r="Z9" s="9"/>
      <c r="AA9" s="10"/>
      <c r="AB9" s="10"/>
      <c r="AC9" s="9"/>
      <c r="AD9" s="10"/>
      <c r="AE9" s="9"/>
      <c r="AF9" s="9"/>
      <c r="AG9" s="13"/>
      <c r="AH9" s="13"/>
    </row>
    <row r="10" spans="1:34" x14ac:dyDescent="0.2">
      <c r="A10" s="9"/>
      <c r="B10" s="9"/>
      <c r="C10" s="10"/>
      <c r="D10" s="9"/>
      <c r="E10" s="10"/>
      <c r="F10" s="10"/>
      <c r="G10" s="9"/>
      <c r="H10" s="10"/>
      <c r="I10" s="9"/>
      <c r="J10" s="9"/>
      <c r="L10" s="9"/>
      <c r="M10" s="9"/>
      <c r="N10" s="10"/>
      <c r="O10" s="9"/>
      <c r="P10" s="10"/>
      <c r="Q10" s="10"/>
      <c r="R10" s="9"/>
      <c r="S10" s="10"/>
      <c r="T10" s="9"/>
      <c r="U10" s="9"/>
      <c r="W10" s="9"/>
      <c r="X10" s="9"/>
      <c r="Y10" s="10"/>
      <c r="Z10" s="9"/>
      <c r="AA10" s="10"/>
      <c r="AB10" s="10"/>
      <c r="AC10" s="9"/>
      <c r="AD10" s="10"/>
      <c r="AE10" s="9"/>
      <c r="AF10" s="9"/>
      <c r="AG10" s="13"/>
      <c r="AH10" s="13"/>
    </row>
    <row r="11" spans="1:34" ht="15.75" x14ac:dyDescent="0.25">
      <c r="A11" s="11">
        <v>0.33333333333333331</v>
      </c>
      <c r="B11" s="12">
        <v>0.35416666666666669</v>
      </c>
      <c r="C11" s="6"/>
      <c r="D11" s="15" t="s">
        <v>40</v>
      </c>
      <c r="E11" s="16" t="s">
        <v>39</v>
      </c>
      <c r="F11" s="16" t="s">
        <v>38</v>
      </c>
      <c r="G11" s="15"/>
      <c r="H11" s="16" t="s">
        <v>179</v>
      </c>
      <c r="I11" s="16"/>
      <c r="J11" s="16" t="s">
        <v>24</v>
      </c>
      <c r="K11">
        <f>IF(AND(D11&lt;&gt;"",OR(D11=D12,D11=D13,D11=D14,D11=D15,D11=D16,D11=D17,D11=D18,D11=D19,D11=D20,D11=D21,D11=D22,D11=D23,D11=D24,D11=D25,D11=D26,D11=D27,D11=D28,D11=D29,D11=D41,D11=D42,D11=D43,D11=D44,D11=D45,D11=D46,D11=D47,D11=D48,D11=D49,D11=D50,D11=D51,D11=D52,D11=D53,D11=D54,D11=D55,D11=D56,D11=D57,D11=D58,D11=D59,D11=D70,D11=D71,D11=D72,D11=D73,D11=D74,D11=D75,D11=D76,D11=D77,D11=D78,D11=D79,D11=D80,D11=D81,D11=D82,D11=D83,D11=D84,D11=D85,D11=D86,D11=D87,D11=D88,D11=O11,D11=O12,D11=O13,D11=O14,D11=O15,D11=O16,D11=O17,D11=O18,D11=O19,D11=O20,D11=O21,D11=O22,D11=O23,D11=O24,D11=O25,D11=O26,D11=O27,D11=O28,D11=O29,D11=O41,D11=O42,D11=O43,D11=O44,D11=O45,D11=O46,D11=O47,D11=O48,D11=O49,D11=O50,D11=O51,D11=O52,D11=O53,D11=O54,D11=O55,D11=O56,D11=O57,D11=O58,D11=O59,D11=O70,D11=O71,D11=O72,D11=O73,D11=O74,D11=O75,D11=O76,D11=O77,D11=O78,D11=O79,D11=O80,D11=O81,D11=O82,D11=O83,D11=O84,D11=O85,D11=O86,D11=O87,D11=O88,D11=Z11,D11=Z12,D11=Z13,D11=Z14,D11=Z15,D11=Z16,D11=Z17,D11=Z18,D11=Z19,D11=Z20,D11=Z21,D11=Z22,D11=Z23,D11=Z24,D11=Z25,D11=Z26,D11=Z27,D11=Z28,D11=Z29,D11=Z41,D11=Z42,D11=Z43,D11=Z44,D11=Z45,D11=Z46,D11=Z47,D11=Z48,D11=Z49,D11=Z50,D11=Z51,D11=Z52,D11=Z53,D11=Z54,D11=Z55,D11=Z56,D11=Z57,D11=Z58,D11=Z59,D11=Z70,D11=Z71,D11=Z72,D11=Z73,D11=Z74,D11=Z75,D11=Z76,D11=Z77,D11=Z78,D11=Z79,D11=Z80,D11=Z81,D11=Z82,D11=Z83,D11=Z84,D11=Z85,D11=Z86,D11=Z87,D11=Z88)),"Fehler",0)</f>
        <v>0</v>
      </c>
      <c r="L11" s="11">
        <v>0.33333333333333331</v>
      </c>
      <c r="M11" s="12">
        <v>0.35416666666666669</v>
      </c>
      <c r="N11" s="6"/>
      <c r="O11" s="15" t="s">
        <v>26</v>
      </c>
      <c r="P11" s="16" t="s">
        <v>39</v>
      </c>
      <c r="Q11" s="16" t="s">
        <v>25</v>
      </c>
      <c r="R11" s="15"/>
      <c r="S11" s="16" t="s">
        <v>32</v>
      </c>
      <c r="T11" s="16"/>
      <c r="U11" s="16" t="s">
        <v>89</v>
      </c>
      <c r="V11">
        <f>IF(AND(O11&lt;&gt;"",OR(O11=$O$12,O11=$O$13,O11=$O$14,O11=$O$15,O11=$O$16,O11=$O$17,O11=$O$18,O11=$O$19,O11=$O$20,O11=$O$21,O11=$O$22,O11=$O$23,O11=$O$24,O11=$O$25,O11=$O$26,O11=$O$27,O11=$O$28,O11=$O$29,O11=$O$41,O11=$O$42,O11=$O$43,O11=$O$44,O11=$O$45,O11=$O$46,O11=$O$47,O11=$O$48,O11=$O$49,O11=$O$50,O11=$O$51,O11=$O$52,O11=$O$53,O11=$O$54,O11=$O$55,O11=$O$56,O11=$O$57,O11=$O$58,O11=$O$59,O11=$O$70,O11=$O$71,O11=$O$72,O11=$O$73,O11=$O$74,O11=$O$75,O11=$O$76,O11=$O$77,O11=$O$78,O11=$O$79,O11=$O$80,O11=$O$81,O11=$O$82,O11=$O$83,O11=$O$84,O11=$O$85,O11=$O$86,O11=$O$87,O11=$O$88,O11=$Z$11,O11=$Z$12,O11=$Z$13,O11=$Z$14,O11=$Z$15,O11=$Z$16,O11=$Z$17,O11=$Z$18,O11=$Z$19,O11=$Z$20,O11=$Z$21,O11=$Z$22,O11=$Z$23,O11=$Z$24,O11=$Z$25,O11=$Z$26,O11=$Z$27,O11=$Z$28,O11=$Z$29,O11=$Z$41,O11=$Z$42,O11=$Z$43,O11=$Z$44,O11=$Z$45,O11=$Z$46,O11=$Z$47,O11=$Z$48,O11=$Z$49,O11=$Z$50,O11=$Z$51,O11=$Z$52,O11=$Z$53,O11=$Z$54,O11=$Z$55,O11=$Z$56,O11=$Z$57,O11=$Z$58,O11=$Z$59,O11=$Z$70,O11=$Z$71,O11=$Z$72,O11=$Z$73,O11=$Z$74,O11=$Z$75,O11=$Z$76,O11=$Z$77,O11=$Z$78,O11=$Z$79,O11=$Z$80,O11=$Z$81,O11=$Z$82,O11=$Z$83,O11=$Z$84,O11=$Z$85,O11=$Z$86,O11=$Z$87,O11=$Z$88)),"Fehler",0)</f>
        <v>0</v>
      </c>
      <c r="W11" s="11">
        <v>0.33333333333333331</v>
      </c>
      <c r="X11" s="12">
        <v>0.35416666666666669</v>
      </c>
      <c r="Y11" s="6"/>
      <c r="Z11" s="15"/>
      <c r="AA11" s="16"/>
      <c r="AB11" s="16"/>
      <c r="AC11" s="15"/>
      <c r="AD11" s="16"/>
      <c r="AE11" s="16"/>
      <c r="AF11" s="16"/>
      <c r="AG11">
        <f>IF(AND(Z11&lt;&gt;"",OR(Z11=$Z$12,Z11=$Z$13,Z11=$Z$14,Z11=$Z$15,Z11=$Z$16,Z11=$Z$17,Z11=$Z$18,Z11=$Z$19,Z11=$Z$20,Z11=$Z$21,Z11=$Z$22,Z11=$Z$23,Z11=$Z$24,Z11=$Z$25,Z11=$Z$26,Z11=$Z$27,Z11=$Z$28,Z11=$Z$29,Z11=$Z$41,Z11=$Z$42,Z11=$Z$43,Z11=$Z$44,Z11=$Z$45,Z11=$Z$46,Z11=$Z$47,Z11=$Z$48,Z11=$Z$49,Z11=$Z$50,Z11=$Z$51,Z11=$Z$52,Z11=$Z$53,Z11=$Z$54,Z11=$Z$55,Z11=$Z$56,Z11=$Z$57,Z11=$Z$58,Z11=$Z$59,Z11=$Z$70,Z11=$Z$71,Z11=$Z$72,Z11=$Z$73,Z11=$Z$74,Z11=$Z$75,Z11=$Z$76,Z11=$Z$77,Z11=$Z$78,Z11=$Z$79,Z11=$Z$80,Z11=$Z$81,Z11=$Z$82,Z11=$Z$83,Z11=$Z$84,Z11=$Z$85,Z11=$Z$86,Z11=$Z$87,Z11=$Z$88)),"Fehler",0)</f>
        <v>0</v>
      </c>
      <c r="AH11" s="13"/>
    </row>
    <row r="12" spans="1:34" ht="15.75" x14ac:dyDescent="0.25">
      <c r="A12" s="11">
        <v>0.35416666666666669</v>
      </c>
      <c r="B12" s="12">
        <v>0.375</v>
      </c>
      <c r="C12" s="6"/>
      <c r="D12" s="15" t="s">
        <v>41</v>
      </c>
      <c r="E12" s="16" t="s">
        <v>39</v>
      </c>
      <c r="F12" s="16" t="s">
        <v>38</v>
      </c>
      <c r="G12" s="15"/>
      <c r="H12" s="16" t="s">
        <v>179</v>
      </c>
      <c r="I12" s="16"/>
      <c r="J12" s="16" t="s">
        <v>24</v>
      </c>
      <c r="K12">
        <f>IF(AND(D12&lt;&gt;"",OR(D12=D13,D12=D14,D12=D15,D12=D16,D12=D17,D12=D18,D12=D19,D12=D20,D12=D21,D12=D22,D12=D23,D12=D24,D12=D25,D12=D26,D12=D27,D12=D28,D12=D29,D12=D41,D12=D42,D12=D43,D12=D44,D12=D45,D12=D46,D12=D47,D12=D48,D12=D49,D12=D50,D12=D51,D12=D52,D12=D53,D12=D54,D12=D55,D12=D56,D12=D57,D12=D58,D12=D59,D12=D70,D12=D71,D12=D72,D12=D73,D12=D74,D12=D75,D12=D76,D12=D77,D12=D78,D12=D79,D12=D80,D12=D81,D12=D82,D12=D83,D12=D84,D12=D85,D12=D86,D12=D87,D12=D88,D12=O11,D12=O12,D12=O13,D12=O14,D12=O15,D12=O16,D12=O17,D12=O18,D12=O19,D12=O20,D12=O21,D12=O22,D12=O23,D12=O24,D12=O25,D12=O26,D12=O27,D12=O28,D12=O29,D12=O41,D12=O42,D12=O43,D12=O44,D12=O45,D12=O46,D12=O47,D12=O48,D12=O49,D12=O50,D12=O51,D12=O52,D12=O53,D12=O54,D12=O55,D12=O56,D12=O57,D12=O58,D12=O59,D12=O70,D12=O71,D12=O72,D12=O73,D12=O74,D12=O75,D12=O76,D12=O77,D12=O78,D12=O79,D12=O80,D12=O81,D12=O82,D12=O83,D12=O84,D12=O85,D12=O86,D12=O87,D12=O88,D12=Z11,D12=Z12,D12=Z13,D12=Z14,D12=Z15,D12=Z16,D12=Z17,D12=Z18,D12=Z19,D12=Z20,D12=Z21,D12=Z22,D12=Z23,D12=Z24,D12=Z25,D12=Z26,D12=Z27,D12=Z28,D12=Z29,D12=Z41,D12=Z42,D12=Z43,D12=Z44,D12=Z45,D12=Z46,D12=Z47,D12=Z48,D12=Z49,D12=Z50,D12=Z51,D12=Z52,D12=Z53,D12=Z54,D12=Z55,D12=Z56,D12=Z57,D12=Z58,D12=Z59,D12=Z70,D12=Z71,D12=Z72,D12=Z73,D12=Z74,D12=Z75,D12=Z76,D12=Z77,D12=Z78,D12=Z79,D12=Z80,D12=Z81,D12=Z82,D12=Z83,D12=Z84,D12=Z85,D12=Z86,D12=Z87,D12=Z88)),"Fehler",0)</f>
        <v>0</v>
      </c>
      <c r="L12" s="11">
        <v>0.35416666666666669</v>
      </c>
      <c r="M12" s="12">
        <v>0.375</v>
      </c>
      <c r="N12" s="6"/>
      <c r="O12" s="15" t="s">
        <v>27</v>
      </c>
      <c r="P12" s="16" t="s">
        <v>39</v>
      </c>
      <c r="Q12" s="16" t="s">
        <v>25</v>
      </c>
      <c r="R12" s="15"/>
      <c r="S12" s="16" t="s">
        <v>32</v>
      </c>
      <c r="T12" s="16"/>
      <c r="U12" s="16" t="s">
        <v>89</v>
      </c>
      <c r="V12">
        <f>IF(AND(O12&lt;&gt;"",OR(O12=$O$13,O12=$O$14,O12=$O$15,O12=$O$16,O12=$O$17,O12=$O$18,O12=$O$19,O12=$O$20,O12=$O$21,O12=$O$22,O12=$O$23,O12=$O$24,O12=$O$25,O12=$O$26,O12=$O$27,O12=$O$28,O12=$O$29,O12=$O$41,O12=$O$42,O12=$O$43,O12=$O$44,O12=$O$45,O12=$O$46,O12=$O$47,O12=$O$48,O12=$O$49,O12=$O$50,O12=$O$51,O12=$O$52,O12=$O$53,O12=$O$54,O12=$O$55,O12=$O$56,O12=$O$57,O12=$O$58,O12=$O$59,O12=$O$70,O12=$O$71,O12=$O$72,O12=$O$73,O12=$O$74,O12=$O$75,O12=$O$76,O12=$O$77,O12=$O$78,O12=$O$79,O12=$O$80,O12=$O$81,O12=$O$82,O12=$O$83,O12=$O$84,O12=$O$85,O12=$O$86,O12=$O$87,O12=$O$88,O12=$Z$11,O12=$Z$12,O12=$Z$13,O12=$Z$14,O12=$Z$15,O12=$Z$16,O12=$Z$17,O12=$Z$18,O12=$Z$19,O12=$Z$20,O12=$Z$21,O12=$Z$22,O12=$Z$23,O12=$Z$24,O12=$Z$25,O12=$Z$26,O12=$Z$27,O12=$Z$28,O12=$Z$29,O12=$Z$41,O12=$Z$42,O12=$Z$43,O12=$Z$44,O12=$Z$45,O12=$Z$46,O12=$Z$47,O12=$Z$48,O12=$Z$49,O12=$Z$50,O12=$Z$51,O12=$Z$52,O12=$Z$53,O12=$Z$54,O12=$Z$55,O12=$Z$56,O12=$Z$57,O12=$Z$58,O12=$Z$59,O12=$Z$70,O12=$Z$71,O12=$Z$72,O12=$Z$73,O12=$Z$74,O12=$Z$75,O12=$Z$76,O12=$Z$77,O12=$Z$78,O12=$Z$79,O12=$Z$80,O12=$Z$81,O12=$Z$82,O12=$Z$83,O12=$Z$84,O12=$Z$85,O12=$Z$86,O12=$Z$87,O12=$Z$88)),"Fehler",0)</f>
        <v>0</v>
      </c>
      <c r="W12" s="11">
        <v>0.35416666666666669</v>
      </c>
      <c r="X12" s="12">
        <v>0.375</v>
      </c>
      <c r="Y12" s="6"/>
      <c r="Z12" s="15"/>
      <c r="AA12" s="16"/>
      <c r="AB12" s="16"/>
      <c r="AC12" s="15"/>
      <c r="AD12" s="16"/>
      <c r="AE12" s="16"/>
      <c r="AF12" s="16"/>
      <c r="AG12">
        <f>IF(AND(Z12&lt;&gt;"",OR(Z12=$Z$13,Z12=$Z$14,Z12=$Z$15,Z12=$Z$16,Z12=$Z$17,Z12=$Z$18,Z12=$Z$19,Z12=$Z$20,Z12=$Z$21,Z12=$Z$22,Z12=$Z$23,Z12=$Z$24,Z12=$Z$25,Z12=$Z$26,Z12=$Z$27,Z12=$Z$28,Z12=$Z$29,Z12=$Z$41,Z12=$Z$42,Z12=$Z$43,Z12=$Z$44,Z12=$Z$45,Z12=$Z$46,Z12=$Z$47,Z12=$Z$48,Z12=$Z$49,Z12=$Z$50,Z12=$Z$51,Z12=$Z$52,Z12=$Z$53,Z12=$Z$54,Z12=$Z$55,Z12=$Z$56,Z12=$Z$57,Z12=$Z$58,Z12=$Z$59,Z12=$Z$70,Z12=$Z$71,Z12=$Z$72,Z12=$Z$73,Z12=$Z$74,Z12=$Z$75,Z12=$Z$76,Z12=$Z$77,Z12=$Z$78,Z12=$Z$79,Z12=$Z$80,Z12=$Z$81,Z12=$Z$82,Z12=$Z$83,Z12=$Z$84,Z12=$Z$85,Z12=$Z$86,Z12=$Z$87,Z12=$Z$88)),"Fehler",0)</f>
        <v>0</v>
      </c>
      <c r="AH12" s="13"/>
    </row>
    <row r="13" spans="1:34" ht="15.75" x14ac:dyDescent="0.25">
      <c r="A13" s="11">
        <v>0.375</v>
      </c>
      <c r="B13" s="12">
        <v>0.39583333333333331</v>
      </c>
      <c r="C13" s="6"/>
      <c r="D13" s="15" t="s">
        <v>42</v>
      </c>
      <c r="E13" s="16" t="s">
        <v>39</v>
      </c>
      <c r="F13" s="16" t="s">
        <v>38</v>
      </c>
      <c r="G13" s="15"/>
      <c r="H13" s="16" t="s">
        <v>179</v>
      </c>
      <c r="I13" s="16"/>
      <c r="J13" s="16" t="s">
        <v>24</v>
      </c>
      <c r="K13">
        <f>IF(AND(D13&lt;&gt;"",OR(D13=D14,D13=D15,D13=D16,D13=D17,D13=D18,D13=D19,D13=D20,D13=D21,D13=D22,D13=D23,D13=D24,D13=D25,D13=D26,D13=D27,D13=D28,D13=D29,D13=D41,D13=D42,D13=D43,D13=D44,D13=D45,D13=D46,D13=D47,D13=D48,D13=D49,D13=D50,D13=D51,D13=D52,D13=D53,D13=D54,D13=D55,D13=D56,D13=D57,D13=D58,D13=D59,D13=D70,D13=D71,D13=D72,D13=D73,D13=D74,D13=D75,D13=D76,D13=D77,D13=D78,D13=D79,D13=D80,D13=D81,D13=D82,D13=D83,D13=D84,D13=D85,D13=D86,D13=D87,D13=D88,D13=O11,D13=O12,D13=O13,D13=O14,D13=O15,D13=O16,D13=O17,D13=O18,D13=O19,D13=O20,D13=O21,D13=O22,D13=O23,D13=O24,D13=O25,D13=O26,D13=O27,D13=O28,D13=O29,D13=O41,D13=O42,D13=O43,D13=O44,D13=O45,D13=O46,D13=O47,D13=O48,D13=O49,D13=O50,D13=O51,D13=O52,D13=O53,D13=O54,D13=O55,D13=O56,D13=O57,D13=O58,D13=O59,D13=O70,D13=O71,D13=O72,D13=O73,D13=O74,D13=O75,D13=O76,D13=O77,D13=O78,D13=O79,D13=O80,D13=O81,D13=O82,D13=O83,D13=O84,D13=O85,D13=O86,D13=O87,D13=O88,D13=Z11,D13=Z12,D13=Z13,D13=Z14,D13=Z15,D13=Z16,D13=Z17,D13=Z18,D13=Z19,D13=Z20,D13=Z21,D13=Z22,D13=Z23,D13=Z24,D13=Z25,D13=Z26,D13=Z27,D13=Z28,D13=Z29,D13=Z41,D13=Z42,D13=Z43,D13=Z44,D13=Z45,D13=Z46,D13=Z47,D13=Z48,D13=Z49,D13=Z50,D13=Z51,D13=Z52,D13=Z53,D13=Z54,D13=Z55,D13=Z56,D13=Z57,D13=Z58,D13=Z59,D13=Z70,D13=Z71,D13=Z72,D13=Z73,D13=Z74,D13=Z75,D13=Z76,D13=Z77,D13=Z78,D13=Z79,D13=Z80,D13=Z81,D13=Z82,D13=Z83,D13=Z84,D13=Z85,D13=Z86,D13=Z87,D13=Z88)),"Fehler",0)</f>
        <v>0</v>
      </c>
      <c r="L13" s="11">
        <v>0.375</v>
      </c>
      <c r="M13" s="12">
        <v>0.39583333333333331</v>
      </c>
      <c r="N13" s="6"/>
      <c r="O13" s="15" t="s">
        <v>28</v>
      </c>
      <c r="P13" s="16" t="s">
        <v>39</v>
      </c>
      <c r="Q13" s="16" t="s">
        <v>25</v>
      </c>
      <c r="R13" s="15"/>
      <c r="S13" s="16" t="s">
        <v>32</v>
      </c>
      <c r="T13" s="16"/>
      <c r="U13" s="16" t="s">
        <v>89</v>
      </c>
      <c r="V13">
        <f>IF(AND(O13&lt;&gt;"",OR(O13=$O$14,O13=$O$15,O13=$O$16,O13=$O$17,O13=$O$18,O13=$O$19,O13=$O$20,O13=$O$21,O13=$O$22,O13=$O$23,O13=$O$24,O13=$O$25,O13=$O$26,O13=$O$27,O13=$O$28,O13=$O$29,O13=$O$41,O13=$O$42,O13=$O$43,O13=$O$44,O13=$O$45,O13=$O$46,O13=$O$47,O13=$O$48,O13=$O$49,O13=$O$50,O13=$O$51,O13=$O$52,O13=$O$53,O13=$O$54,O13=$O$55,O13=$O$56,O13=$O$57,O13=$O$58,O13=$O$59,O13=$O$70,O13=$O$71,O13=$O$72,O13=$O$73,O13=$O$74,O13=$O$75,O13=$O$76,O13=$O$77,O13=$O$78,O13=$O$79,O13=$O$80,O13=$O$81,O13=$O$82,O13=$O$83,O13=$O$84,O13=$O$85,O13=$O$86,O13=$O$87,O13=$O$88,O13=$Z$11,O13=$Z$12,O13=$Z$13,O13=$Z$14,O13=$Z$15,O13=$Z$16,O13=$Z$17,O13=$Z$18,O13=$Z$19,O13=$Z$20,O13=$Z$21,O13=$Z$22,O13=$Z$23,O13=$Z$24,O13=$Z$25,O13=$Z$26,O13=$Z$27,O13=$Z$28,O13=$Z$29,O13=$Z$41,O13=$Z$42,O13=$Z$43,O13=$Z$44,O13=$Z$45,O13=$Z$46,O13=$Z$47,O13=$Z$48,O13=$Z$49,O13=$Z$50,O13=$Z$51,O13=$Z$52,O13=$Z$53,O13=$Z$54,O13=$Z$55,O13=$Z$56,O13=$Z$57,O13=$Z$58,O13=$Z$59,O13=$Z$70,O13=$Z$71,O13=$Z$72,O13=$Z$73,O13=$Z$74,O13=$Z$75,O13=$Z$76,O13=$Z$77,O13=$Z$78,O13=$Z$79,O13=$Z$80,O13=$Z$81,O13=$Z$82,O13=$Z$83,O13=$Z$84,O13=$Z$85,O13=$Z$86,O13=$Z$87,O13=$Z$88)),"Fehler",0)</f>
        <v>0</v>
      </c>
      <c r="W13" s="11">
        <v>0.375</v>
      </c>
      <c r="X13" s="12">
        <v>0.39583333333333331</v>
      </c>
      <c r="Y13" s="6"/>
      <c r="Z13" s="15"/>
      <c r="AA13" s="16"/>
      <c r="AB13" s="16"/>
      <c r="AC13" s="15"/>
      <c r="AD13" s="16"/>
      <c r="AE13" s="16"/>
      <c r="AF13" s="16"/>
      <c r="AG13">
        <f>IF(AND(Z13&lt;&gt;"",OR(Z13=$Z$14,Z13=$Z$15,Z13=$Z$16,Z13=$Z$17,Z13=$Z$18,Z13=$Z$19,Z13=$Z$20,Z13=$Z$21,Z13=$Z$22,Z13=$Z$23,Z13=$Z$24,Z13=$Z$25,Z13=$Z$26,Z13=$Z$27,Z13=$Z$28,Z13=$Z$29,Z13=$Z$41,Z13=$Z$42,Z13=$Z$43,Z13=$Z$44,Z13=$Z$45,Z13=$Z$46,Z13=$Z$47,Z13=$Z$48,Z13=$Z$49,Z13=$Z$50,Z13=$Z$51,Z13=$Z$52,Z13=$Z$53,Z13=$Z$54,Z13=$Z$55,Z13=$Z$56,Z13=$Z$57,Z13=$Z$58,Z13=$Z$59,Z13=$Z$70,Z13=$Z$71,Z13=$Z$72,Z13=$Z$73,Z13=$Z$74,Z13=$Z$75,Z13=$Z$76,Z13=$Z$77,Z13=$Z$78,Z13=$Z$79,Z13=$Z$80,Z13=$Z$81,Z13=$Z$82,Z13=$Z$83,Z13=$Z$84,Z13=$Z$85,Z13=$Z$86,Z13=$Z$87,Z13=$Z$88)),"Fehler",0)</f>
        <v>0</v>
      </c>
      <c r="AH13" s="13"/>
    </row>
    <row r="14" spans="1:34" ht="15.75" x14ac:dyDescent="0.25">
      <c r="A14" s="11">
        <v>0.39583333333333331</v>
      </c>
      <c r="B14" s="12">
        <v>0.41666666666666669</v>
      </c>
      <c r="C14" s="6"/>
      <c r="D14" s="15" t="s">
        <v>43</v>
      </c>
      <c r="E14" s="16" t="s">
        <v>39</v>
      </c>
      <c r="F14" s="16" t="s">
        <v>38</v>
      </c>
      <c r="G14" s="15"/>
      <c r="H14" s="16" t="s">
        <v>179</v>
      </c>
      <c r="I14" s="16"/>
      <c r="J14" s="16" t="s">
        <v>24</v>
      </c>
      <c r="K14">
        <f>IF(AND(D14&lt;&gt;"",OR(D14=D15,D14=D16,D14=D17,D14=D18,D14=D19,D14=D20,D14=D21,D14=D22,D14=D23,D14=D24,D14=D25,D14=D26,D14=D27,D14=D28,D14=D29,D14=D41,D14=D42,D14=D43,D14=D44,D14=D45,D14=D46,D14=D47,D14=D48,D14=D49,D14=D50,D14=D51,D14=D52,D14=D53,D14=D54,D14=D55,D14=D56,D14=D57,D14=D58,D14=D59,D14=D70,D14=D71,D14=D72,D14=D73,D14=D74,D14=D75,D14=D76,D14=D77,D14=D78,D14=D79,D14=D80,D14=D81,D14=D82,D14=D83,D14=D84,D14=D85,D14=D86,D14=D87,D14=D88,D14=O11,D14=O12,D14=O13,D14=O14,D14=O15,D14=O16,D14=O17,D14=O18,D14=O19,D14=O20,D14=O21,D14=O22,D14=O23,D14=O24,D14=O25,D14=O26,D14=O27,D14=O28,D14=O29,D14=O41,D14=O42,D14=O43,D14=O44,D14=O45,D14=O46,D14=O47,D14=O48,D14=O49,D14=O50,D14=O51,D14=O52,D14=O53,D14=O54,D14=O55,D14=O56,D14=O57,D14=O58,D14=O59,D14=O70,D14=O71,D14=O72,D14=O73,D14=O74,D14=O75,D14=O76,D14=O77,D14=O78,D14=O79,D14=O80,D14=O81,D14=O82,D14=O83,D14=O84,D14=O85,D14=O86,D14=O87,D14=O88,D14=Z11,D14=Z12,D14=Z13,D14=Z14,D14=Z15,D14=Z16,D14=Z17,D14=Z18,D14=Z19,D14=Z20,D14=Z21,D14=Z22,D14=Z23,D14=Z24,D14=Z25,D14=Z26,D14=Z27,D14=Z28,D14=Z29,D14=Z41,D14=Z42,D14=Z43,D14=Z44,D14=Z45,D14=Z46,D14=Z47,D14=Z48,D14=Z49,D14=Z50,D14=Z51,D14=Z52,D14=Z53,D14=Z54,D14=Z55,D14=Z56,D14=Z57,D14=Z58,D14=Z59,D14=Z70,D14=Z71,D14=Z72,D14=Z73,D14=Z74,D14=Z75,D14=Z76,D14=Z77,D14=Z78,D14=Z79,D14=Z80,D14=Z81,D14=Z82,D14=Z83,D14=Z84,D14=Z85,D14=Z86,D14=Z87,D14=Z88)),"Fehler",0)</f>
        <v>0</v>
      </c>
      <c r="L14" s="11">
        <v>0.39583333333333331</v>
      </c>
      <c r="M14" s="12">
        <v>0.41666666666666669</v>
      </c>
      <c r="N14" s="6"/>
      <c r="O14" s="15" t="s">
        <v>29</v>
      </c>
      <c r="P14" s="16" t="s">
        <v>39</v>
      </c>
      <c r="Q14" s="16" t="s">
        <v>25</v>
      </c>
      <c r="R14" s="15"/>
      <c r="S14" s="16" t="s">
        <v>32</v>
      </c>
      <c r="T14" s="16"/>
      <c r="U14" s="16" t="s">
        <v>89</v>
      </c>
      <c r="V14">
        <f>IF(AND(O14&lt;&gt;"",OR(O14=$O$15,O14=$O$16,O14=$O$17,O14=$O$18,O14=$O$19,O14=$O$20,O14=$O$21,O14=$O$22,O14=$O$23,O14=$O$24,O14=$O$25,O14=$O$26,O14=$O$27,O14=$O$28,O14=$O$29,O14=$O$41,O14=$O$42,O14=$O$43,O14=$O$44,O14=$O$45,O14=$O$46,O14=$O$47,O14=$O$48,O14=$O$49,O14=$O$50,O14=$O$51,O14=$O$52,O14=$O$53,O14=$O$54,O14=$O$55,O14=$O$56,O14=$O$57,O14=$O$58,O14=$O$59,O14=$O$70,O14=$O$71,O14=$O$72,O14=$O$73,O14=$O$74,O14=$O$75,O14=$O$76,O14=$O$77,O14=$O$78,O14=$O$79,O14=$O$80,O14=$O$81,O14=$O$82,O14=$O$83,O14=$O$84,O14=$O$85,O14=$O$86,O14=$O$87,O14=$O$88,O14=$Z$11,O14=$Z$12,O14=$Z$13,O14=$Z$14,O14=$Z$15,O14=$Z$16,O14=$Z$17,O14=$Z$18,O14=$Z$19,O14=$Z$20,O14=$Z$21,O14=$Z$22,O14=$Z$23,O14=$Z$24,O14=$Z$25,O14=$Z$26,O14=$Z$27,O14=$Z$28,O14=$Z$29,O14=$Z$41,O14=$Z$42,O14=$Z$43,O14=$Z$44,O14=$Z$45,O14=$Z$46,O14=$Z$47,O14=$Z$48,O14=$Z$49,O14=$Z$50,O14=$Z$51,O14=$Z$52,O14=$Z$53,O14=$Z$54,O14=$Z$55,O14=$Z$56,O14=$Z$57,O14=$Z$58,O14=$Z$59,O14=$Z$70,O14=$Z$71,O14=$Z$72,O14=$Z$73,O14=$Z$74,O14=$Z$75,O14=$Z$76,O14=$Z$77,O14=$Z$78,O14=$Z$79,O14=$Z$80,O14=$Z$81,O14=$Z$82,O14=$Z$83,O14=$Z$84,O14=$Z$85,O14=$Z$86,O14=$Z$87,O14=$Z$88)),"Fehler",0)</f>
        <v>0</v>
      </c>
      <c r="W14" s="11">
        <v>0.39583333333333331</v>
      </c>
      <c r="X14" s="12">
        <v>0.41666666666666669</v>
      </c>
      <c r="Y14" s="6"/>
      <c r="Z14" s="15"/>
      <c r="AA14" s="16"/>
      <c r="AB14" s="16"/>
      <c r="AC14" s="15"/>
      <c r="AD14" s="16"/>
      <c r="AE14" s="16"/>
      <c r="AF14" s="16"/>
      <c r="AG14">
        <f>IF(AND(Z14&lt;&gt;"",OR(Z14=$Z$15,Z14=$Z$16,Z14=$Z$17,Z14=$Z$18,Z14=$Z$19,Z14=$Z$20,Z14=$Z$21,Z14=$Z$22,Z14=$Z$23,Z14=$Z$24,Z14=$Z$25,Z14=$Z$26,Z14=$Z$27,Z14=$Z$28,Z14=$Z$29,Z14=$Z$41,Z14=$Z$42,Z14=$Z$43,Z14=$Z$44,Z14=$Z$45,Z14=$Z$46,Z14=$Z$47,Z14=$Z$48,Z14=$Z$49,Z14=$Z$50,Z14=$Z$51,Z14=$Z$52,Z14=$Z$53,Z14=$Z$54,Z14=$Z$55,Z14=$Z$56,Z14=$Z$57,Z14=$Z$58,Z14=$Z$59,Z14=$Z$70,Z14=$Z$71,Z14=$Z$72,Z14=$Z$73,Z14=$Z$74,Z14=$Z$75,Z14=$Z$76,Z14=$Z$77,Z14=$Z$78,Z14=$Z$79,Z14=$Z$80,Z14=$Z$81,Z14=$Z$82,Z14=$Z$83,Z14=$Z$84,Z14=$Z$85,Z14=$Z$86,Z14=$Z$87,Z14=$Z$88)),"Fehler",0)</f>
        <v>0</v>
      </c>
      <c r="AH14" s="13"/>
    </row>
    <row r="15" spans="1:34" ht="15.75" x14ac:dyDescent="0.25">
      <c r="A15" s="11"/>
      <c r="B15" s="12"/>
      <c r="C15" s="6"/>
      <c r="D15" s="15"/>
      <c r="E15" s="16"/>
      <c r="F15" s="16"/>
      <c r="G15" s="15"/>
      <c r="H15" s="16"/>
      <c r="I15" s="16"/>
      <c r="J15" s="29"/>
      <c r="K15">
        <f>IF(AND(D15&lt;&gt;"",OR(D15=D16,D15=D17,D15=D18,D15=D19,D15=D20,D15=D21,D15=D22,D15=D23,D15=D24,D15=D25,D15=D26,D15=D27,D15=D28,D15=D29,D15=D41,D15=D42,D15=D43,D15=D44,D15=D45,D15=D46,D15=D47,D15=D48,D15=D49,D15=D50,D15=D51,D15=D52,D15=D53,D15=D54,D15=D55,D15=D56,D15=D57,D15=D58,D15=D59,D15=D70,D15=D71,D15=D72,D15=D73,D15=D74,D15=D75,D15=D76,D15=D77,D15=D78,D15=D79,D15=D80,D15=D81,D15=D82,D15=D83,D15=D84,D15=D85,D15=D86,D15=D87,D15=D88,D15=O11,D15=O12,D15=O13,D15=O14,D15=O15,D15=O16,D15=O17,D15=O18,D15=O19,D15=O20,D15=O21,D15=O22,D15=O23,D15=O24,D15=O25,D15=O26,D15=O27,D15=O28,D15=O29,D15=O41,D15=O42,D15=O43,D15=O44,D15=O45,D15=O46,D15=O47,D15=O48,D15=O49,D15=O50,D15=O51,D15=O52,D15=O53,D15=O54,D15=O55,D15=O56,D15=O57,D15=O58,D15=O59,D15=O70,D15=O71,D15=O72,D15=O73,D15=O74,D15=O75,D15=O76,D15=O77,D15=O78,D15=O79,D15=O80,D15=O81,D15=O82,D15=O83,D15=O84,D15=O85,D15=O86,D15=O87,D15=O88,D15=Z11,D15=Z12,D15=Z13,D15=Z14,D15=Z15,D15=Z16,D15=Z17,D15=Z18,D15=Z19,D15=Z20,D15=Z21,D15=Z22,D15=Z23,D15=Z24,D15=Z25,D15=Z26,D15=Z27,D15=Z28,D15=Z29,D15=Z41,D15=Z42,D15=Z43,D15=Z44,D15=Z45,D15=Z46,D15=Z47,D15=Z48,D15=Z49,D15=Z50,D15=Z51,D15=Z52,D15=Z53,D15=Z54,D15=Z55,D15=Z56,D15=Z57,D15=Z58,D15=Z59,D15=Z70,D15=Z71,D15=Z72,D15=Z73,D15=Z74,D15=Z75,D15=Z76,D15=Z77,D15=Z78,D15=Z79,D15=Z80,D15=Z81,D15=Z82,D15=Z83,D15=Z84,D15=Z85,D15=Z86,D15=Z87,D15=Z88)),"Fehler",0)</f>
        <v>0</v>
      </c>
      <c r="L15" s="11">
        <v>0.41666666666666669</v>
      </c>
      <c r="M15" s="12">
        <v>0.4375</v>
      </c>
      <c r="N15" s="6"/>
      <c r="O15" s="15" t="s">
        <v>30</v>
      </c>
      <c r="P15" s="16" t="s">
        <v>39</v>
      </c>
      <c r="Q15" s="16" t="s">
        <v>25</v>
      </c>
      <c r="R15" s="15"/>
      <c r="S15" s="16" t="s">
        <v>32</v>
      </c>
      <c r="T15" s="16"/>
      <c r="U15" s="16" t="s">
        <v>89</v>
      </c>
      <c r="V15">
        <f>IF(AND(O15&lt;&gt;"",OR(O15=$O$16,O15=$O$17,O15=$O$18,O15=$O$19,O15=$O$20,O15=$O$21,O15=$O$22,O15=$O$23,O15=$O$24,O15=$O$25,O15=$O$26,O15=$O$27,O15=$O$28,O15=$O$29,O15=$O$41,O15=$O$42,O15=$O$43,O15=$O$44,O15=$O$45,O15=$O$46,O15=$O$47,O15=$O$48,O15=$O$49,O15=$O$50,O15=$O$51,O15=$O$52,O15=$O$53,O15=$O$54,O15=$O$55,O15=$O$56,O15=$O$57,O15=$O$58,O15=$O$59,O15=$O$70,O15=$O$71,O15=$O$72,O15=$O$73,O15=$O$74,O15=$O$75,O15=$O$76,O15=$O$77,O15=$O$78,O15=$O$79,O15=$O$80,O15=$O$81,O15=$O$82,O15=$O$83,O15=$O$84,O15=$O$85,O15=$O$86,O15=$O$87,O15=$O$88,O15=$Z$11,O15=$Z$12,O15=$Z$13,O15=$Z$14,O15=$Z$15,O15=$Z$16,O15=$Z$17,O15=$Z$18,O15=$Z$19,O15=$Z$20,O15=$Z$21,O15=$Z$22,O15=$Z$23,O15=$Z$24,O15=$Z$25,O15=$Z$26,O15=$Z$27,O15=$Z$28,O15=$Z$29,O15=$Z$41,O15=$Z$42,O15=$Z$43,O15=$Z$44,O15=$Z$45,O15=$Z$46,O15=$Z$47,O15=$Z$48,O15=$Z$49,O15=$Z$50,O15=$Z$51,O15=$Z$52,O15=$Z$53,O15=$Z$54,O15=$Z$55,O15=$Z$56,O15=$Z$57,O15=$Z$58,O15=$Z$59,O15=$Z$70,O15=$Z$71,O15=$Z$72,O15=$Z$73,O15=$Z$74,O15=$Z$75,O15=$Z$76,O15=$Z$77,O15=$Z$78,O15=$Z$79,O15=$Z$80,O15=$Z$81,O15=$Z$82,O15=$Z$83,O15=$Z$84,O15=$Z$85,O15=$Z$86,O15=$Z$87,O15=$Z$88)),"Fehler",0)</f>
        <v>0</v>
      </c>
      <c r="W15" s="11"/>
      <c r="X15" s="12"/>
      <c r="Y15" s="6"/>
      <c r="Z15" s="15"/>
      <c r="AA15" s="16"/>
      <c r="AB15" s="16"/>
      <c r="AC15" s="15"/>
      <c r="AD15" s="16"/>
      <c r="AE15" s="16"/>
      <c r="AF15" s="16"/>
      <c r="AG15">
        <f>IF(AND(Z15&lt;&gt;"",OR(Z15=$Z$16,Z15=$Z$17,Z15=$Z$18,Z15=$Z$19,Z15=$Z$20,Z15=$Z$21,Z15=$Z$22,Z15=$Z$23,Z15=$Z$24,Z15=$Z$25,Z15=$Z$26,Z15=$Z$27,Z15=$Z$28,Z15=$Z$29,Z15=$Z$41,Z15=$Z$42,Z15=$Z$43,Z15=$Z$44,Z15=$Z$45,Z15=$Z$46,Z15=$Z$47,Z15=$Z$48,Z15=$Z$49,Z15=$Z$50,Z15=$Z$51,Z15=$Z$52,Z15=$Z$53,Z15=$Z$54,Z15=$Z$55,Z15=$Z$56,Z15=$Z$57,Z15=$Z$58,Z15=$Z$59,Z15=$Z$70,Z15=$Z$71,Z15=$Z$72,Z15=$Z$73,Z15=$Z$74,Z15=$Z$75,Z15=$Z$76,Z15=$Z$77,Z15=$Z$78,Z15=$Z$79,Z15=$Z$80,Z15=$Z$81,Z15=$Z$82,Z15=$Z$83,Z15=$Z$84,Z15=$Z$85,Z15=$Z$86,Z15=$Z$87,Z15=$Z$88)),"Fehler",0)</f>
        <v>0</v>
      </c>
      <c r="AH15" s="13"/>
    </row>
    <row r="16" spans="1:34" ht="15.75" x14ac:dyDescent="0.25">
      <c r="A16" s="11">
        <v>0.4375</v>
      </c>
      <c r="B16" s="12">
        <v>0.45833333333333331</v>
      </c>
      <c r="C16" s="6"/>
      <c r="D16" s="15"/>
      <c r="E16" s="16"/>
      <c r="F16" s="16"/>
      <c r="G16" s="15"/>
      <c r="H16" s="16"/>
      <c r="I16" s="16"/>
      <c r="J16" s="29"/>
      <c r="K16">
        <f>IF(AND(D16&lt;&gt;"",OR(D16=D17,D16=D18,D16=D19,D16=D20,D16=D21,D16=D22,D16=D23,D16=D24,D16=D25,D16=D26,D16=D27,D16=D28,D16=D29,D16=D41,D16=D42,D16=D43,D16=D44,D16=D45,D16=D46,D16=D47,D16=D48,D16=D49,D16=D50,D16=D51,D16=D52,D16=D53,D16=D54,D16=D55,D16=D56,D16=D57,D16=D58,D16=D59,D16=D70,D16=D71,D16=D72,D16=D73,D16=D74,D16=D75,D16=D76,D16=D77,D16=D78,D16=D79,D16=D80,D16=D81,D16=D82,D16=D83,D16=D84,D16=D85,D16=D86,D16=D87,D16=D88,D16=O11,D16=O12,D16=O13,D16=O14,D16=O15,D16=O16,D16=O17,D16=O18,D16=O19,D16=O20,D16=O21,D16=O22,D16=O23,D16=O24,D16=O25,D16=O26,D16=O27,D16=O28,D16=O29,D16=O41,D16=O42,D16=O43,D16=O44,D16=O45,D16=O46,D16=O47,D16=O48,D16=O49,D16=O50,D16=O51,D16=O52,D16=O53,D16=O54,D16=O55,D16=O56,D16=O57,D16=O58,D16=O59,D16=O70,D16=O71,D16=O72,D16=O73,D16=O74,D16=O75,D16=O76,D16=O77,D16=O78,D16=O79,D16=O80,D16=O81,D16=O82,D16=O83,D16=O84,D16=O85,D16=O86,D16=O87,D16=O88,D16=Z11,D16=Z12,D16=Z13,D16=Z14,D16=Z15,D16=Z16,D16=Z17,D16=Z18,D16=Z19,D16=Z20,D16=Z21,D16=Z22,D16=Z23,D16=Z24,D16=Z25,D16=Z26,D16=Z27,D16=Z28,D16=Z29,D16=Z41,D16=Z42,D16=Z43,D16=Z44,D16=Z45,D16=Z46,D16=Z47,D16=Z48,D16=Z49,D16=Z50,D16=Z51,D16=Z52,D16=Z53,D16=Z54,D16=Z55,D16=Z56,D16=Z57,D16=Z58,D16=Z59,D16=Z70,D16=Z71,D16=Z72,D16=Z73,D16=Z74,D16=Z75,D16=Z76,D16=Z77,D16=Z78,D16=Z79,D16=Z80,D16=Z81,D16=Z82,D16=Z83,D16=Z84,D16=Z85,D16=Z86,D16=Z87,D16=Z88)),"Fehler",0)</f>
        <v>0</v>
      </c>
      <c r="L16" s="11"/>
      <c r="M16" s="12"/>
      <c r="N16" s="6"/>
      <c r="O16" s="15"/>
      <c r="P16" s="16"/>
      <c r="Q16" s="16"/>
      <c r="R16" s="15"/>
      <c r="S16" s="16"/>
      <c r="T16" s="16"/>
      <c r="U16" s="16"/>
      <c r="V16">
        <f>IF(AND(O16&lt;&gt;"",OR(O16=$O$17,O16=$O$18,O16=$O$19,O16=$O$20,O16=$O$21,O16=$O$22,O16=$O$23,O16=$O$24,O16=$O$25,O16=$O$26,O16=$O$27,O16=$O$28,O16=$O$29,O16=$O$41,O16=$O$42,O16=$O$43,O16=$O$44,O16=$O$45,O16=$O$46,O16=$O$47,O16=$O$48,O16=$O$49,O16=$O$50,O16=$O$51,O16=$O$52,O16=$O$53,O16=$O$54,O16=$O$55,O16=$O$56,O16=$O$57,O16=$O$58,O16=$O$59,O16=$O$70,O16=$O$71,O16=$O$72,O16=$O$73,O16=$O$74,O16=$O$75,O16=$O$76,O16=$O$77,O16=$O$78,O16=$O$79,O16=$O$80,O16=$O$81,O16=$O$82,O16=$O$83,O16=$O$84,O16=$O$85,O16=$O$86,O16=$O$87,O16=$O$88,O16=$Z$11,O16=$Z$12,O16=$Z$13,O16=$Z$14,O16=$Z$15,O16=$Z$16,O16=$Z$17,O16=$Z$18,O16=$Z$19,O16=$Z$20,O16=$Z$21,O16=$Z$22,O16=$Z$23,O16=$Z$24,O16=$Z$25,O16=$Z$26,O16=$Z$27,O16=$Z$28,O16=$Z$29,O16=$Z$41,O16=$Z$42,O16=$Z$43,O16=$Z$44,O16=$Z$45,O16=$Z$46,O16=$Z$47,O16=$Z$48,O16=$Z$49,O16=$Z$50,O16=$Z$51,O16=$Z$52,O16=$Z$53,O16=$Z$54,O16=$Z$55,O16=$Z$56,O16=$Z$57,O16=$Z$58,O16=$Z$59,O16=$Z$70,O16=$Z$71,O16=$Z$72,O16=$Z$73,O16=$Z$74,O16=$Z$75,O16=$Z$76,O16=$Z$77,O16=$Z$78,O16=$Z$79,O16=$Z$80,O16=$Z$81,O16=$Z$82,O16=$Z$83,O16=$Z$84,O16=$Z$85,O16=$Z$86,O16=$Z$87,O16=$Z$88)),"Fehler",0)</f>
        <v>0</v>
      </c>
      <c r="W16" s="11">
        <v>0.4375</v>
      </c>
      <c r="X16" s="12">
        <v>0.45833333333333331</v>
      </c>
      <c r="Y16" s="6"/>
      <c r="Z16" s="15"/>
      <c r="AA16" s="16"/>
      <c r="AB16" s="16"/>
      <c r="AC16" s="15"/>
      <c r="AD16" s="16"/>
      <c r="AE16" s="16"/>
      <c r="AF16" s="16"/>
      <c r="AG16">
        <f>IF(AND(Z16&lt;&gt;"",OR(Z16=$Z$17,Z16=$Z$18,Z16=$Z$19,Z16=$Z$20,Z16=$Z$21,Z16=$Z$22,Z16=$Z$23,Z16=$Z$24,Z16=$Z$25,Z16=$Z$26,Z16=$Z$27,Z16=$Z$28,Z16=$Z$29,Z16=$Z$41,Z16=$Z$42,Z16=$Z$43,Z16=$Z$44,Z16=$Z$45,Z16=$Z$46,Z16=$Z$47,Z16=$Z$48,Z16=$Z$49,Z16=$Z$50,Z16=$Z$51,Z16=$Z$52,Z16=$Z$53,Z16=$Z$54,Z16=$Z$55,Z16=$Z$56,Z16=$Z$57,Z16=$Z$58,Z16=$Z$59,Z16=$Z$70,Z16=$Z$71,Z16=$Z$72,Z16=$Z$73,Z16=$Z$74,Z16=$Z$75,Z16=$Z$76,Z16=$Z$77,Z16=$Z$78,Z16=$Z$79,Z16=$Z$80,Z16=$Z$81,Z16=$Z$82,Z16=$Z$83,Z16=$Z$84,Z16=$Z$85,Z16=$Z$86,Z16=$Z$87,Z16=$Z$88)),"Fehler",0)</f>
        <v>0</v>
      </c>
      <c r="AH16" s="13"/>
    </row>
    <row r="17" spans="1:34" ht="15.75" x14ac:dyDescent="0.25">
      <c r="A17" s="11">
        <v>0.45833333333333331</v>
      </c>
      <c r="B17" s="12">
        <v>0.47916666666666669</v>
      </c>
      <c r="C17" s="6"/>
      <c r="D17" s="15" t="s">
        <v>162</v>
      </c>
      <c r="E17" s="16" t="s">
        <v>39</v>
      </c>
      <c r="F17" s="16" t="s">
        <v>25</v>
      </c>
      <c r="G17" s="15"/>
      <c r="H17" s="16" t="s">
        <v>180</v>
      </c>
      <c r="I17" s="16"/>
      <c r="J17" s="29" t="s">
        <v>24</v>
      </c>
      <c r="K17">
        <f>IF(AND(D17&lt;&gt;"",OR(D17=D18,D17=D19,D17=D20,D17=D21,D17=D22,D17=D23,D17=D24,D17=D25,D17=D26,D17=D27,D17=D28,D17=D29,D17=D41,D17=D42,D17=D43,D17=D44,D17=D45,D17=D46,D17=D47,D17=D48,D17=D49,D17=D50,D17=D51,D17=D52,D17=D53,D17=D54,D17=D55,D17=D56,D17=D57,D17=D58,D17=D59,D17=D70,D17=D71,D17=D72,D17=D73,D17=D74,D17=D75,D17=D76,D17=D77,D17=D78,D17=D79,D17=D80,D17=D81,D17=D82,D17=D83,D17=D84,D17=D85,D17=D86,D17=D87,D17=D88,D17=O11,D17=O12,D17=O13,D17=O14,D17=O15,D17=O16,D17=O17,D17=O18,D17=O19,D17=O20,D17=O21,D17=O22,D17=O23,D17=O24,D17=O25,D17=O26,D17=O27,D17=O28,D17=O29,D17=O41,D17=O42,D17=O43,D17=O44,D17=O45,D17=O46,D17=O47,D17=O48,D17=O49,D17=O50,D17=O51,D17=O52,D17=O53,D17=O54,D17=O55,D17=O56,D17=O57,D17=O58,D17=O59,D17=O70,D17=O71,D17=O72,D17=O73,D17=O74,D17=O75,D17=O76,D17=O77,D17=O78,D17=O79,D17=O80,D17=O81,D17=O82,D17=O83,D17=O84,D17=O85,D17=O86,D17=O87,D17=O88,D17=Z11,D17=Z12,D17=Z13,D17=Z14,D17=Z15,D17=Z16,D17=Z17,D17=Z18,D17=Z19,D17=Z20,D17=Z21,D17=Z22,D17=Z23,D17=Z24,D17=Z25,D17=Z26,D17=Z27,D17=Z28,D17=Z29,D17=Z41,D17=Z42,D17=Z43,D17=Z44,D17=Z45,D17=Z46,D17=Z47,D17=Z48,D17=Z49,D17=Z50,D17=Z51,D17=Z52,D17=Z53,D17=Z54,D17=Z55,D17=Z56,D17=Z57,D17=Z58,D17=Z59,D17=Z70,D17=Z71,D17=Z72,D17=Z73,D17=Z74,D17=Z75,D17=Z76,D17=Z77,D17=Z78,D17=Z79,D17=Z80,D17=Z81,D17=Z82,D17=Z83,D17=Z84,D17=Z85,D17=Z86,D17=Z87,D17=Z88)),"Fehler",0)</f>
        <v>0</v>
      </c>
      <c r="L17" s="11">
        <v>0.45833333333333331</v>
      </c>
      <c r="M17" s="12">
        <v>0.47916666666666669</v>
      </c>
      <c r="N17" s="6"/>
      <c r="O17" s="15"/>
      <c r="P17" s="16"/>
      <c r="Q17" s="16"/>
      <c r="R17" s="15"/>
      <c r="S17" s="16"/>
      <c r="T17" s="16"/>
      <c r="U17" s="16"/>
      <c r="V17">
        <f>IF(AND(O17&lt;&gt;"",OR(O17=$O$18,O17=$O$19,O17=$O$20,O17=$O$21,O17=$O$22,O17=$O$23,O17=$O$24,O17=$O$25,O17=$O$26,O17=$O$27,O17=$O$28,O17=$O$29,O17=$O$41,O17=$O$42,O17=$O$43,O17=$O$44,O17=$O$45,O17=$O$46,O17=$O$47,O17=$O$48,O17=$O$49,O17=$O$50,O17=$O$51,O17=$O$52,O17=$O$53,O17=$O$54,O17=$O$55,O17=$O$56,O17=$O$57,O17=$O$58,O17=$O$59,O17=$O$70,O17=$O$71,O17=$O$72,O17=$O$73,O17=$O$74,O17=$O$75,O17=$O$76,O17=$O$77,O17=$O$78,O17=$O$79,O17=$O$80,O17=$O$81,O17=$O$82,O17=$O$83,O17=$O$84,O17=$O$85,O17=$O$86,O17=$O$87,O17=$O$88,O17=$Z$11,O17=$Z$12,O17=$Z$13,O17=$Z$14,O17=$Z$15,O17=$Z$16,O17=$Z$17,O17=$Z$18,O17=$Z$19,O17=$Z$20,O17=$Z$21,O17=$Z$22,O17=$Z$23,O17=$Z$24,O17=$Z$25,O17=$Z$26,O17=$Z$27,O17=$Z$28,O17=$Z$29,O17=$Z$41,O17=$Z$42,O17=$Z$43,O17=$Z$44,O17=$Z$45,O17=$Z$46,O17=$Z$47,O17=$Z$48,O17=$Z$49,O17=$Z$50,O17=$Z$51,O17=$Z$52,O17=$Z$53,O17=$Z$54,O17=$Z$55,O17=$Z$56,O17=$Z$57,O17=$Z$58,O17=$Z$59,O17=$Z$70,O17=$Z$71,O17=$Z$72,O17=$Z$73,O17=$Z$74,O17=$Z$75,O17=$Z$76,O17=$Z$77,O17=$Z$78,O17=$Z$79,O17=$Z$80,O17=$Z$81,O17=$Z$82,O17=$Z$83,O17=$Z$84,O17=$Z$85,O17=$Z$86,O17=$Z$87,O17=$Z$88)),"Fehler",0)</f>
        <v>0</v>
      </c>
      <c r="W17" s="11">
        <v>0.45833333333333331</v>
      </c>
      <c r="X17" s="12">
        <v>0.47916666666666669</v>
      </c>
      <c r="Y17" s="6"/>
      <c r="Z17" s="15"/>
      <c r="AA17" s="16"/>
      <c r="AB17" s="16"/>
      <c r="AC17" s="15"/>
      <c r="AD17" s="16"/>
      <c r="AE17" s="16"/>
      <c r="AF17" s="16"/>
      <c r="AG17">
        <f>IF(AND(Z17&lt;&gt;"",OR(Z17=$Z$18,Z17=$Z$19,Z17=$Z$20,Z17=$Z$21,Z17=$Z$22,Z17=$Z$23,Z17=$Z$24,Z17=$Z$25,Z17=$Z$26,Z17=$Z$27,Z17=$Z$28,Z17=$Z$29,Z17=$Z$41,Z17=$Z$42,Z17=$Z$43,Z17=$Z$44,Z17=$Z$45,Z17=$Z$46,Z17=$Z$47,Z17=$Z$48,Z17=$Z$49,Z17=$Z$50,Z17=$Z$51,Z17=$Z$52,Z17=$Z$53,Z17=$Z$54,Z17=$Z$55,Z17=$Z$56,Z17=$Z$57,Z17=$Z$58,Z17=$Z$59,Z17=$Z$70,Z17=$Z$71,Z17=$Z$72,Z17=$Z$73,Z17=$Z$74,Z17=$Z$75,Z17=$Z$76,Z17=$Z$77,Z17=$Z$78,Z17=$Z$79,Z17=$Z$80,Z17=$Z$81,Z17=$Z$82,Z17=$Z$83,Z17=$Z$84,Z17=$Z$85,Z17=$Z$86,Z17=$Z$87,Z17=$Z$88)),"Fehler",0)</f>
        <v>0</v>
      </c>
      <c r="AH17" s="13"/>
    </row>
    <row r="18" spans="1:34" ht="15.75" x14ac:dyDescent="0.25">
      <c r="A18" s="11">
        <v>0.47916666666666669</v>
      </c>
      <c r="B18" s="12">
        <v>0.5</v>
      </c>
      <c r="C18" s="6"/>
      <c r="D18" s="15" t="s">
        <v>163</v>
      </c>
      <c r="E18" s="16" t="s">
        <v>39</v>
      </c>
      <c r="F18" s="16" t="s">
        <v>25</v>
      </c>
      <c r="G18" s="15"/>
      <c r="H18" s="16" t="s">
        <v>180</v>
      </c>
      <c r="I18" s="16"/>
      <c r="J18" s="29" t="s">
        <v>24</v>
      </c>
      <c r="K18">
        <f>IF(AND(D18&lt;&gt;"",OR(D18=D19,D18=D20,D18=D21,D18=D22,D18=D23,D18=D24,D18=D25,D18=D26,D18=D27,D18=D28,D18=D29,D18=D41,D18=D42,D18=D43,D18=D44,D18=D45,D18=D46,D18=D47,D18=D48,D18=D49,D18=D50,D18=D51,D18=D52,D18=D53,D18=D54,D18=D55,D18=D56,D18=D57,D18=D58,D18=D59,D18=D70,D18=D71,D18=D72,D18=D73,D18=D74,D18=D75,D18=D76,D18=D77,D18=D78,D18=D79,D18=D80,D18=D81,D18=D82,D18=D83,D18=D84,D18=D85,D18=D86,D18=D87,D18=D88,D18=O11,D18=O12,D18=O13,D18=O14,D18=O15,D18=O16,D18=O17,D18=O18,D18=O19,D18=O20,D18=O21,D18=O22,D18=O23,D18=O24,D18=O25,D18=O26,D18=O27,D18=O28,D18=O29,D18=O41,D18=O42,D18=O43,D18=O44,D18=O45,D18=O46,D18=O47,D18=O48,D18=O49,D18=O50,D18=O51,D18=O52,D18=O53,D18=O54,D18=O55,D18=O56,D18=O57,D18=O58,D18=O59,D18=O70,D18=O71,D18=O72,D18=O73,D18=O74,D18=O75,D18=O76,D18=O77,D18=O78,D18=O79,D18=O80,D18=O81,D18=O82,D18=O83,D18=O84,D18=O85,D18=O86,D18=O87,D18=O88,D18=Z11,D18=Z12,D18=Z13,D18=Z14,D18=Z15,D18=Z16,D18=Z17,D18=Z18,D18=Z19,D18=Z20,D18=Z21,D18=Z22,D18=Z23,D18=Z24,D18=Z25,D18=Z26,D18=Z27,D18=Z28,D18=Z29,D18=Z41,D18=Z42,D18=Z43,D18=Z44,D18=Z45,D18=Z46,D18=Z47,D18=Z48,D18=Z49,D18=Z50,D18=Z51,D18=Z52,D18=Z53,D18=Z54,D18=Z55,D18=Z56,D18=Z57,D18=Z58,D18=Z59,D18=Z70,D18=Z71,D18=Z72,D18=Z73,D18=Z74,D18=Z75,D18=Z76,D18=Z77,D18=Z78,D18=Z79,D18=Z80,D18=Z81,D18=Z82,D18=Z83,D18=Z84,D18=Z85,D18=Z86,D18=Z87,D18=Z88)),"Fehler",0)</f>
        <v>0</v>
      </c>
      <c r="L18" s="11">
        <v>0.47916666666666669</v>
      </c>
      <c r="M18" s="12">
        <v>0.5</v>
      </c>
      <c r="N18" s="6"/>
      <c r="O18" s="15"/>
      <c r="P18" s="16"/>
      <c r="Q18" s="16"/>
      <c r="R18" s="15"/>
      <c r="S18" s="16"/>
      <c r="T18" s="16"/>
      <c r="U18" s="16"/>
      <c r="V18">
        <f>IF(AND(O18&lt;&gt;"",OR(O18=$O$19,O18=$O$20,O18=$O$21,O18=$O$22,O18=$O$23,O18=$O$24,O18=$O$25,O18=$O$26,O18=$O$27,O18=$O$28,O18=$O$29,O18=$O$41,O18=$O$42,O18=$O$43,O18=$O$44,O18=$O$45,O18=$O$46,O18=$O$47,O18=$O$48,O18=$O$49,O18=$O$50,O18=$O$51,O18=$O$52,O18=$O$53,O18=$O$54,O18=$O$55,O18=$O$56,O18=$O$57,O18=$O$58,O18=$O$59,O18=$O$70,O18=$O$71,O18=$O$72,O18=$O$73,O18=$O$74,O18=$O$75,O18=$O$76,O18=$O$77,O18=$O$78,O18=$O$79,O18=$O$80,O18=$O$81,O18=$O$82,O18=$O$83,O18=$O$84,O18=$O$85,O18=$O$86,O18=$O$87,O18=$O$88,O18=$Z$11,O18=$Z$12,O18=$Z$13,O18=$Z$14,O18=$Z$15,O18=$Z$16,O18=$Z$17,O18=$Z$18,O18=$Z$19,O18=$Z$20,O18=$Z$21,O18=$Z$22,O18=$Z$23,O18=$Z$24,O18=$Z$25,O18=$Z$26,O18=$Z$27,O18=$Z$28,O18=$Z$29,O18=$Z$41,O18=$Z$42,O18=$Z$43,O18=$Z$44,O18=$Z$45,O18=$Z$46,O18=$Z$47,O18=$Z$48,O18=$Z$49,O18=$Z$50,O18=$Z$51,O18=$Z$52,O18=$Z$53,O18=$Z$54,O18=$Z$55,O18=$Z$56,O18=$Z$57,O18=$Z$58,O18=$Z$59,O18=$Z$70,O18=$Z$71,O18=$Z$72,O18=$Z$73,O18=$Z$74,O18=$Z$75,O18=$Z$76,O18=$Z$77,O18=$Z$78,O18=$Z$79,O18=$Z$80,O18=$Z$81,O18=$Z$82,O18=$Z$83,O18=$Z$84,O18=$Z$85,O18=$Z$86,O18=$Z$87,O18=$Z$88)),"Fehler",0)</f>
        <v>0</v>
      </c>
      <c r="W18" s="11">
        <v>0.47916666666666669</v>
      </c>
      <c r="X18" s="12">
        <v>0.5</v>
      </c>
      <c r="Y18" s="6"/>
      <c r="Z18" s="15"/>
      <c r="AA18" s="16"/>
      <c r="AB18" s="16"/>
      <c r="AC18" s="15"/>
      <c r="AD18" s="16"/>
      <c r="AE18" s="16"/>
      <c r="AF18" s="16"/>
      <c r="AG18">
        <f>IF(AND(Z18&lt;&gt;"",OR(Z18=$Z$19,Z18=$Z$20,Z18=$Z$21,Z18=$Z$22,Z18=$Z$23,Z18=$Z$24,Z18=$Z$25,Z18=$Z$26,Z18=$Z$27,Z18=$Z$28,Z18=$Z$29,Z18=$Z$41,Z18=$Z$42,Z18=$Z$43,Z18=$Z$44,Z18=$Z$45,Z18=$Z$46,Z18=$Z$47,Z18=$Z$48,Z18=$Z$49,Z18=$Z$50,Z18=$Z$51,Z18=$Z$52,Z18=$Z$53,Z18=$Z$54,Z18=$Z$55,Z18=$Z$56,Z18=$Z$57,Z18=$Z$58,Z18=$Z$59,Z18=$Z$70,Z18=$Z$71,Z18=$Z$72,Z18=$Z$73,Z18=$Z$74,Z18=$Z$75,Z18=$Z$76,Z18=$Z$77,Z18=$Z$78,Z18=$Z$79,Z18=$Z$80,Z18=$Z$81,Z18=$Z$82,Z18=$Z$83,Z18=$Z$84,Z18=$Z$85,Z18=$Z$86,Z18=$Z$87,Z18=$Z$88)),"Fehler",0)</f>
        <v>0</v>
      </c>
      <c r="AH18" s="13"/>
    </row>
    <row r="19" spans="1:34" ht="15.75" x14ac:dyDescent="0.25">
      <c r="A19" s="11">
        <v>0.5</v>
      </c>
      <c r="B19" s="12">
        <v>0.52083333333333337</v>
      </c>
      <c r="C19" s="6"/>
      <c r="D19" s="15" t="s">
        <v>164</v>
      </c>
      <c r="E19" s="16" t="s">
        <v>39</v>
      </c>
      <c r="F19" s="16" t="s">
        <v>25</v>
      </c>
      <c r="G19" s="15"/>
      <c r="H19" s="16" t="s">
        <v>180</v>
      </c>
      <c r="I19" s="16"/>
      <c r="J19" s="29" t="s">
        <v>24</v>
      </c>
      <c r="K19">
        <f>IF(AND(D19&lt;&gt;"",OR(D19=D20,D19=D21,D19=D22,D19=D23,D19=D24,D19=D25,D19=D26,D19=D27,D19=D28,D19=D29,D19=D41,D19=D42,D19=D43,D19=D44,D19=D45,D19=D46,D19=D47,D19=D48,D19=D49,D19=D50,D19=D51,D19=D52,D19=D53,D19=D54,D19=D55,D19=D56,D19=D57,D19=D58,D19=D59,D19=D70,D19=D71,D19=D72,D19=D73,D19=D74,D19=D75,D19=D76,D19=D77,D19=D78,D19=D79,D19=D80,D19=D81,D19=D82,D19=D83,D19=D84,D19=D85,D19=D86,D19=D87,D19=D88,D19=O11,D19=O12,D19=O13,D19=O14,D19=O15,D19=O16,D19=O17,D19=O18,D19=O19,D19=O20,D19=O21,D19=O22,D19=O23,D19=O24,D19=O25,D19=O26,D19=O27,D19=O28,D19=O29,D19=O41,D19=O42,D19=O43,D19=O44,D19=O45,D19=O46,D19=O47,D19=O48,D19=O49,D19=O50,D19=O51,D19=O52,D19=O53,D19=O54,D19=O55,D19=O56,D19=O57,D19=O58,D19=O59,D19=O70,D19=O71,D19=O72,D19=O73,D19=O74,D19=O75,D19=O76,D19=O77,D19=O78,D19=O79,D19=O80,D19=O81,D19=O82,D19=O83,D19=O84,D19=O85,D19=O86,D19=O87,D19=O88,D19=Z11,D19=Z12,D19=Z13,D19=Z14,D19=Z15,D19=Z16,D19=Z17,D19=Z18,D19=Z19,D19=Z20,D19=Z21,D19=Z22,D19=Z23,D19=Z24,D19=Z25,D19=Z26,D19=Z27,D19=Z28,D19=Z29,D19=Z41,D19=Z42,D19=Z43,D19=Z44,D19=Z45,D19=Z46,D19=Z47,D19=Z48,D19=Z49,D19=Z50,D19=Z51,D19=Z52,D19=Z53,D19=Z54,D19=Z55,D19=Z56,D19=Z57,D19=Z58,D19=Z59,D19=Z70,D19=Z71,D19=Z72,D19=Z73,D19=Z74,D19=Z75,D19=Z76,D19=Z77,D19=Z78,D19=Z79,D19=Z80,D19=Z81,D19=Z82,D19=Z83,D19=Z84,D19=Z85,D19=Z86,D19=Z87,D19=Z88)),"Fehler",0)</f>
        <v>0</v>
      </c>
      <c r="L19" s="11">
        <v>0.5</v>
      </c>
      <c r="M19" s="12">
        <v>0.52083333333333337</v>
      </c>
      <c r="N19" s="6"/>
      <c r="O19" s="15"/>
      <c r="P19" s="16"/>
      <c r="Q19" s="16"/>
      <c r="R19" s="15"/>
      <c r="S19" s="16"/>
      <c r="T19" s="16"/>
      <c r="U19" s="16"/>
      <c r="V19">
        <f>IF(AND(O19&lt;&gt;"",OR(O19=$O$20,O19=$O$21,O19=$O$22,O19=$O$23,O19=$O$24,O19=$O$25,O19=$O$26,O19=$O$27,O19=$O$28,O19=$O$29,O19=$O$41,O19=$O$42,O19=$O$43,O19=$O$44,O19=$O$45,O19=$O$46,O19=$O$47,O19=$O$48,O19=$O$49,O19=$O$50,O19=$O$51,O19=$O$52,O19=$O$53,O19=$O$54,O19=$O$55,O19=$O$56,O19=$O$57,O19=$O$58,O19=$O$59,O19=$O$70,O19=$O$71,O19=$O$72,O19=$O$73,O19=$O$74,O19=$O$75,O19=$O$76,O19=$O$77,O19=$O$78,O19=$O$79,O19=$O$80,O19=$O$81,O19=$O$82,O19=$O$83,O19=$O$84,O19=$O$85,O19=$O$86,O19=$O$87,O19=$O$88,O19=$Z$11,O19=$Z$12,O19=$Z$13,O19=$Z$14,O19=$Z$15,O19=$Z$16,O19=$Z$17,O19=$Z$18,O19=$Z$19,O19=$Z$20,O19=$Z$21,O19=$Z$22,O19=$Z$23,O19=$Z$24,O19=$Z$25,O19=$Z$26,O19=$Z$27,O19=$Z$28,O19=$Z$29,O19=$Z$41,O19=$Z$42,O19=$Z$43,O19=$Z$44,O19=$Z$45,O19=$Z$46,O19=$Z$47,O19=$Z$48,O19=$Z$49,O19=$Z$50,O19=$Z$51,O19=$Z$52,O19=$Z$53,O19=$Z$54,O19=$Z$55,O19=$Z$56,O19=$Z$57,O19=$Z$58,O19=$Z$59,O19=$Z$70,O19=$Z$71,O19=$Z$72,O19=$Z$73,O19=$Z$74,O19=$Z$75,O19=$Z$76,O19=$Z$77,O19=$Z$78,O19=$Z$79,O19=$Z$80,O19=$Z$81,O19=$Z$82,O19=$Z$83,O19=$Z$84,O19=$Z$85,O19=$Z$86,O19=$Z$87,O19=$Z$88)),"Fehler",0)</f>
        <v>0</v>
      </c>
      <c r="W19" s="11">
        <v>0.5</v>
      </c>
      <c r="X19" s="12">
        <v>0.52083333333333337</v>
      </c>
      <c r="Y19" s="6"/>
      <c r="Z19" s="15"/>
      <c r="AA19" s="16"/>
      <c r="AB19" s="16"/>
      <c r="AC19" s="15"/>
      <c r="AD19" s="16"/>
      <c r="AE19" s="16"/>
      <c r="AF19" s="16"/>
      <c r="AG19">
        <f>IF(AND(Z19&lt;&gt;"",OR(Z19=$Z$20,Z19=$Z$21,Z19=$Z$22,Z19=$Z$23,Z19=$Z$24,Z19=$Z$25,Z19=$Z$26,Z19=$Z$27,Z19=$Z$28,Z19=$Z$29,Z19=$Z$41,Z19=$Z$42,Z19=$Z$43,Z19=$Z$44,Z19=$Z$45,Z19=$Z$46,Z19=$Z$47,Z19=$Z$48,Z19=$Z$49,Z19=$Z$50,Z19=$Z$51,Z19=$Z$52,Z19=$Z$53,Z19=$Z$54,Z19=$Z$55,Z19=$Z$56,Z19=$Z$57,Z19=$Z$58,Z19=$Z$59,Z19=$Z$70,Z19=$Z$71,Z19=$Z$72,Z19=$Z$73,Z19=$Z$74,Z19=$Z$75,Z19=$Z$76,Z19=$Z$77,Z19=$Z$78,Z19=$Z$79,Z19=$Z$80,Z19=$Z$81,Z19=$Z$82,Z19=$Z$83,Z19=$Z$84,Z19=$Z$85,Z19=$Z$86,Z19=$Z$87,Z19=$Z$88)),"Fehler",0)</f>
        <v>0</v>
      </c>
      <c r="AH19" s="13"/>
    </row>
    <row r="20" spans="1:34" ht="15.75" x14ac:dyDescent="0.25">
      <c r="A20" s="11">
        <v>0.52083333333333337</v>
      </c>
      <c r="B20" s="12">
        <v>0.54166666666666663</v>
      </c>
      <c r="C20" s="6"/>
      <c r="D20" s="15" t="s">
        <v>80</v>
      </c>
      <c r="E20" s="16" t="s">
        <v>39</v>
      </c>
      <c r="F20" s="16" t="s">
        <v>25</v>
      </c>
      <c r="G20" s="15"/>
      <c r="H20" s="16" t="s">
        <v>180</v>
      </c>
      <c r="I20" s="16"/>
      <c r="J20" s="29" t="s">
        <v>24</v>
      </c>
      <c r="K20">
        <f>IF(AND(D20&lt;&gt;"",OR(D20=D21,D20=D22,D20=D23,D20=D24,D20=D25,D20=D26,D20=D27,D20=D28,D20=D29,D20=D41,D20=D42,D20=D43,D20=D44,D20=D45,D20=D46,D20=D47,D20=D48,D20=D49,D20=D50,D20=D51,D20=D52,D20=D53,D20=D54,D20=D55,D20=D56,D20=D57,D20=D58,D20=D59,D20=D70,D20=D71,D20=D72,D20=D73,D20=D74,D20=D75,D20=D76,D20=D77,D20=D78,D20=D79,D20=D80,D20=D81,D20=D82,D20=D83,D20=D84,D20=D85,D20=D86,D20=D87,D20=D88,D20=O11,D20=O12,D20=O13,D20=O14,D20=O15,D20=O16,D20=O17,D20=O18,D20=O19,D20=O20,D20=O21,D20=O22,D20=O23,D20=O24,D20=O25,D20=O26,D20=O27,D20=O28,D20=O29,D20=O41,D20=O42,D20=O43,D20=O44,D20=O45,D20=O46,D20=O47,D20=O48,D20=O49,D20=O50,D20=O51,D20=O52,D20=O53,D20=O54,D20=O55,D20=O56,D20=O57,D20=O58,D20=O59,D20=O70,D20=O71,D20=O72,D20=O73,D20=O74,D20=O75,D20=O76,D20=O77,D20=O78,D20=O79,D20=O80,D20=O81,D20=O82,D20=O83,D20=O84,D20=O85,D20=O86,D20=O87,D20=O88,D20=Z11,D20=Z12,D20=Z13,D20=Z14,D20=Z15,D20=Z16,D20=Z17,D20=Z18,D20=Z19,D20=Z20,D20=Z21,D20=Z22,D20=Z23,D20=Z24,D20=Z25,D20=Z26,D20=Z27,D20=Z28,D20=Z29,D20=Z41,D20=Z42,D20=Z43,D20=Z44,D20=Z45,D20=Z46,D20=Z47,D20=Z48,D20=Z49,D20=Z50,D20=Z51,D20=Z52,D20=Z53,D20=Z54,D20=Z55,D20=Z56,D20=Z57,D20=Z58,D20=Z59,D20=Z70,D20=Z71,D20=Z72,D20=Z73,D20=Z74,D20=Z75,D20=Z76,D20=Z77,D20=Z78,D20=Z79,D20=Z80,D20=Z81,D20=Z82,D20=Z83,D20=Z84,D20=Z85,D20=Z86,D20=Z87,D20=Z88)),"Fehler",0)</f>
        <v>0</v>
      </c>
      <c r="L20" s="11">
        <v>0.52083333333333337</v>
      </c>
      <c r="M20" s="12">
        <v>0.54166666666666663</v>
      </c>
      <c r="N20" s="6"/>
      <c r="O20" s="15"/>
      <c r="P20" s="16"/>
      <c r="Q20" s="16"/>
      <c r="R20" s="15"/>
      <c r="S20" s="16"/>
      <c r="T20" s="16"/>
      <c r="U20" s="16"/>
      <c r="V20">
        <f>IF(AND(O20&lt;&gt;"",OR(O20=$O$21,O20=$O$22,O20=$O$23,O20=$O$24,O20=$O$25,O20=$O$26,O20=$O$27,O20=$O$28,O20=$O$29,O20=$O$41,O20=$O$42,O20=$O$43,O20=$O$44,O20=$O$45,O20=$O$46,O20=$O$47,O20=$O$48,O20=$O$49,O20=$O$50,O20=$O$51,O20=$O$52,O20=$O$53,O20=$O$54,O20=$O$55,O20=$O$56,O20=$O$57,O20=$O$58,O20=$O$59,O20=$O$70,O20=$O$71,O20=$O$72,O20=$O$73,O20=$O$74,O20=$O$75,O20=$O$76,O20=$O$77,O20=$O$78,O20=$O$79,O20=$O$80,O20=$O$81,O20=$O$82,O20=$O$83,O20=$O$84,O20=$O$85,O20=$O$86,O20=$O$87,O20=$O$88,O20=$Z$11,O20=$Z$12,O20=$Z$13,O20=$Z$14,O20=$Z$15,O20=$Z$16,O20=$Z$17,O20=$Z$18,O20=$Z$19,O20=$Z$20,O20=$Z$21,O20=$Z$22,O20=$Z$23,O20=$Z$24,O20=$Z$25,O20=$Z$26,O20=$Z$27,O20=$Z$28,O20=$Z$29,O20=$Z$41,O20=$Z$42,O20=$Z$43,O20=$Z$44,O20=$Z$45,O20=$Z$46,O20=$Z$47,O20=$Z$48,O20=$Z$49,O20=$Z$50,O20=$Z$51,O20=$Z$52,O20=$Z$53,O20=$Z$54,O20=$Z$55,O20=$Z$56,O20=$Z$57,O20=$Z$58,O20=$Z$59,O20=$Z$70,O20=$Z$71,O20=$Z$72,O20=$Z$73,O20=$Z$74,O20=$Z$75,O20=$Z$76,O20=$Z$77,O20=$Z$78,O20=$Z$79,O20=$Z$80,O20=$Z$81,O20=$Z$82,O20=$Z$83,O20=$Z$84,O20=$Z$85,O20=$Z$86,O20=$Z$87,O20=$Z$88)),"Fehler",0)</f>
        <v>0</v>
      </c>
      <c r="W20" s="11"/>
      <c r="X20" s="12"/>
      <c r="Y20" s="6"/>
      <c r="Z20" s="15"/>
      <c r="AA20" s="16"/>
      <c r="AB20" s="16"/>
      <c r="AC20" s="15"/>
      <c r="AD20" s="16"/>
      <c r="AE20" s="16"/>
      <c r="AF20" s="16"/>
      <c r="AG20">
        <f>IF(AND(Z20&lt;&gt;"",OR(Z20=$Z$21,Z20=$Z$22,Z20=$Z$23,Z20=$Z$24,Z20=$Z$25,Z20=$Z$26,Z20=$Z$27,Z20=$Z$28,Z20=$Z$29,Z20=$Z$41,Z20=$Z$42,Z20=$Z$43,Z20=$Z$44,Z20=$Z$45,Z20=$Z$46,Z20=$Z$47,Z20=$Z$48,Z20=$Z$49,Z20=$Z$50,Z20=$Z$51,Z20=$Z$52,Z20=$Z$53,Z20=$Z$54,Z20=$Z$55,Z20=$Z$56,Z20=$Z$57,Z20=$Z$58,Z20=$Z$59,Z20=$Z$70,Z20=$Z$71,Z20=$Z$72,Z20=$Z$73,Z20=$Z$74,Z20=$Z$75,Z20=$Z$76,Z20=$Z$77,Z20=$Z$78,Z20=$Z$79,Z20=$Z$80,Z20=$Z$81,Z20=$Z$82,Z20=$Z$83,Z20=$Z$84,Z20=$Z$85,Z20=$Z$86,Z20=$Z$87,Z20=$Z$88)),"Fehler",0)</f>
        <v>0</v>
      </c>
      <c r="AH20" s="13"/>
    </row>
    <row r="21" spans="1:34" ht="15.75" x14ac:dyDescent="0.25">
      <c r="A21" s="11"/>
      <c r="B21" s="12"/>
      <c r="C21" s="6"/>
      <c r="D21" s="15"/>
      <c r="E21" s="16"/>
      <c r="F21" s="16"/>
      <c r="G21" s="15"/>
      <c r="H21" s="16"/>
      <c r="I21" s="16"/>
      <c r="J21" s="16"/>
      <c r="K21">
        <f>IF(AND(D21&lt;&gt;"",OR(D21=D22,D21=D23,D21=D24,D21=D25,D21=D26,D21=D27,D21=D28,D21=D29,D21=D41,D21=D42,D21=D43,D21=D44,D21=D45,D21=D46,D21=D47,D21=D48,D21=D49,D21=D50,D21=D51,D21=D52,D21=D53,D21=D54,D21=D55,D21=D56,D21=D57,D21=D58,D21=D59,D21=D70,D21=D71,D21=D72,D21=D73,D21=D74,D21=D75,D21=D76,D21=D77,D21=D78,D21=D79,D21=D80,D21=D81,D21=D82,D21=D83,D21=D84,D21=D85,D21=D86,D21=D87,D21=D88,D21=O11,D21=O12,D21=O13,D21=O14,D21=O15,D21=O16,D21=O17,D21=O18,D21=O19,D21=O20,D21=O21,D21=O22,D21=O23,D21=O24,D21=O25,D21=O26,D21=O27,D21=O28,D21=O29,D21=O41,D21=O42,D21=O43,D21=O44,D21=O45,D21=O46,D21=O47,D21=O48,D21=O49,D21=O50,D21=O51,D21=O52,D21=O53,D21=O54,D21=O55,D21=O56,D21=O57,D21=O58,D21=O59,D21=O70,D21=O71,D21=O72,D21=O73,D21=O74,D21=O75,D21=O76,D21=O77,D21=O78,D21=O79,D21=O80,D21=O81,D21=O82,D21=O83,D21=O84,D21=O85,D21=O86,D21=O87,D21=O88,D21=Z11,D21=Z12,D21=Z13,D21=Z14,D21=Z15,D21=Z16,D21=Z17,D21=Z18,D21=Z19,D21=Z20,D21=Z21,D21=Z22,D21=Z23,D21=Z24,D21=Z25,D21=Z26,D21=Z27,D21=Z28,D21=Z29,D21=Z41,D21=Z42,D21=Z43,D21=Z44,D21=Z45,D21=Z46,D21=Z47,D21=Z48,D21=Z49,D21=Z50,D21=Z51,D21=Z52,D21=Z53,D21=Z54,D21=Z55,D21=Z56,D21=Z57,D21=Z58,D21=Z59,D21=Z70,D21=Z71,D21=Z72,D21=Z73,D21=Z74,D21=Z75,D21=Z76,D21=Z77,D21=Z78,D21=Z79,D21=Z80,D21=Z81,D21=Z82,D21=Z83,D21=Z84,D21=Z85,D21=Z86,D21=Z87,D21=Z88)),"Fehler",0)</f>
        <v>0</v>
      </c>
      <c r="L21" s="11"/>
      <c r="M21" s="12"/>
      <c r="N21" s="6"/>
      <c r="O21" s="15"/>
      <c r="P21" s="16"/>
      <c r="Q21" s="16"/>
      <c r="R21" s="15"/>
      <c r="S21" s="16"/>
      <c r="T21" s="15"/>
      <c r="U21" s="16"/>
      <c r="V21">
        <f>IF(AND(O21&lt;&gt;"",OR(O21=$O$22,O21=$O$23,O21=$O$24,O21=$O$25,O21=$O$26,O21=$O$27,O21=$O$28,O21=$O$29,O21=$O$41,O21=$O$42,O21=$O$43,O21=$O$44,O21=$O$45,O21=$O$46,O21=$O$47,O21=$O$48,O21=$O$49,O21=$O$50,O21=$O$51,O21=$O$52,O21=$O$53,O21=$O$54,O21=$O$55,O21=$O$56,O21=$O$57,O21=$O$58,O21=$O$59,O21=$O$70,O21=$O$71,O21=$O$72,O21=$O$73,O21=$O$74,O21=$O$75,O21=$O$76,O21=$O$77,O21=$O$78,O21=$O$79,O21=$O$80,O21=$O$81,O21=$O$82,O21=$O$83,O21=$O$84,O21=$O$85,O21=$O$86,O21=$O$87,O21=$O$88,O21=$Z$11,O21=$Z$12,O21=$Z$13,O21=$Z$14,O21=$Z$15,O21=$Z$16,O21=$Z$17,O21=$Z$18,O21=$Z$19,O21=$Z$20,O21=$Z$21,O21=$Z$22,O21=$Z$23,O21=$Z$24,O21=$Z$25,O21=$Z$26,O21=$Z$27,O21=$Z$28,O21=$Z$29,O21=$Z$41,O21=$Z$42,O21=$Z$43,O21=$Z$44,O21=$Z$45,O21=$Z$46,O21=$Z$47,O21=$Z$48,O21=$Z$49,O21=$Z$50,O21=$Z$51,O21=$Z$52,O21=$Z$53,O21=$Z$54,O21=$Z$55,O21=$Z$56,O21=$Z$57,O21=$Z$58,O21=$Z$59,O21=$Z$70,O21=$Z$71,O21=$Z$72,O21=$Z$73,O21=$Z$74,O21=$Z$75,O21=$Z$76,O21=$Z$77,O21=$Z$78,O21=$Z$79,O21=$Z$80,O21=$Z$81,O21=$Z$82,O21=$Z$83,O21=$Z$84,O21=$Z$85,O21=$Z$86,O21=$Z$87,O21=$Z$88)),"Fehler",0)</f>
        <v>0</v>
      </c>
      <c r="W21" s="11">
        <v>0.54166666666666663</v>
      </c>
      <c r="X21" s="12">
        <v>0.5625</v>
      </c>
      <c r="Y21" s="6"/>
      <c r="Z21" s="15"/>
      <c r="AA21" s="16"/>
      <c r="AB21" s="16"/>
      <c r="AC21" s="15"/>
      <c r="AD21" s="16"/>
      <c r="AE21" s="15"/>
      <c r="AF21" s="16"/>
      <c r="AG21">
        <f>IF(AND(Z21&lt;&gt;"",OR(Z21=$Z$22,Z21=$Z$23,Z21=$Z$24,Z21=$Z$25,Z21=$Z$26,Z21=$Z$27,Z21=$Z$28,Z21=$Z$29,Z21=$Z$41,Z21=$Z$42,Z21=$Z$43,Z21=$Z$44,Z21=$Z$45,Z21=$Z$46,Z21=$Z$47,Z21=$Z$48,Z21=$Z$49,Z21=$Z$50,Z21=$Z$51,Z21=$Z$52,Z21=$Z$53,Z21=$Z$54,Z21=$Z$55,Z21=$Z$56,Z21=$Z$57,Z21=$Z$58,Z21=$Z$59,Z21=$Z$70,Z21=$Z$71,Z21=$Z$72,Z21=$Z$73,Z21=$Z$74,Z21=$Z$75,Z21=$Z$76,Z21=$Z$77,Z21=$Z$78,Z21=$Z$79,Z21=$Z$80,Z21=$Z$81,Z21=$Z$82,Z21=$Z$83,Z21=$Z$84,Z21=$Z$85,Z21=$Z$86,Z21=$Z$87,Z21=$Z$88)),"Fehler",0)</f>
        <v>0</v>
      </c>
      <c r="AH21" s="13"/>
    </row>
    <row r="22" spans="1:34" ht="15.75" x14ac:dyDescent="0.25">
      <c r="A22" s="11">
        <v>0.5625</v>
      </c>
      <c r="B22" s="12">
        <v>0.58333333333333337</v>
      </c>
      <c r="C22" s="6"/>
      <c r="D22" s="31" t="s">
        <v>96</v>
      </c>
      <c r="E22" s="16" t="s">
        <v>39</v>
      </c>
      <c r="F22" s="16" t="s">
        <v>89</v>
      </c>
      <c r="G22" s="15"/>
      <c r="H22" s="16" t="s">
        <v>181</v>
      </c>
      <c r="I22" s="16"/>
      <c r="J22" s="16" t="s">
        <v>25</v>
      </c>
      <c r="K22">
        <f>IF(AND(D22&lt;&gt;"",OR(D22=D23,D22=D24,D22=D25,D22=D26,D22=D27,D22=D28,D22=D29,D22=D41,D22=D42,D22=D43,D22=D44,D22=D45,D22=D46,D22=D47,D22=D48,D22=D49,D22=D50,D22=D51,D22=D52,D22=D53,D22=D54,D22=D55,D22=D56,D22=D57,D22=D58,D22=D59,D22=D70,D22=D71,D22=D72,D22=D73,D22=D74,D22=D75,D22=D76,D22=D77,D22=D78,D22=D79,D22=D80,D22=D81,D22=D82,D22=D83,D22=D84,D22=D85,D22=D86,D22=D87,D22=D88,D22=O11,D22=O12,D22=O13,D22=O14,D22=O15,D22=O16,D22=O17,D22=O18,D22=O19,D22=O20,D22=O21,D22=O22,D22=O23,D22=O24,D22=O25,D22=O26,D22=O27,D22=O28,D22=O29,D22=O41,D22=O42,D22=O43,D22=O44,D22=O45,D22=O46,D22=O47,D22=O48,D22=O49,D22=O50,D22=O51,D22=O52,D22=O53,D22=O54,D22=O55,D22=O56,D22=O57,D22=O58,D22=O59,D22=O70,D22=O71,D22=O72,D22=O73,D22=O74,D22=O75,D22=O76,D22=O77,D22=O78,D22=O79,D22=O80,D22=O81,D22=O82,D22=O83,D22=O84,D22=O85,D22=O86,D22=O87,D22=O88,D22=Z11,D22=Z12,D22=Z13,D22=Z14,D22=Z15,D22=Z16,D22=Z17,D22=Z18,D22=Z19,D22=Z20,D22=Z21,D22=Z22,D22=Z23,D22=Z24,D22=Z25,D22=Z26,D22=Z27,D22=Z28,D22=Z29,D22=Z41,D22=Z42,D22=Z43,D22=Z44,D22=Z45,D22=Z46,D22=Z47,D22=Z48,D22=Z49,D22=Z50,D22=Z51,D22=Z52,D22=Z53,D22=Z54,D22=Z55,D22=Z56,D22=Z57,D22=Z58,D22=Z59,D22=Z70,D22=Z71,D22=Z72,D22=Z73,D22=Z74,D22=Z75,D22=Z76,D22=Z77,D22=Z78,D22=Z79,D22=Z80,D22=Z81,D22=Z82,D22=Z83,D22=Z84,D22=Z85,D22=Z86,D22=Z87,D22=Z88)),"Fehler",0)</f>
        <v>0</v>
      </c>
      <c r="L22" s="11">
        <v>0.5625</v>
      </c>
      <c r="M22" s="12">
        <v>0.58333333333333337</v>
      </c>
      <c r="N22" s="6"/>
      <c r="O22" s="9" t="s">
        <v>99</v>
      </c>
      <c r="P22" s="10" t="s">
        <v>39</v>
      </c>
      <c r="Q22" s="10" t="s">
        <v>24</v>
      </c>
      <c r="R22" s="10"/>
      <c r="S22" s="10" t="s">
        <v>179</v>
      </c>
      <c r="T22" s="10"/>
      <c r="U22" s="16" t="s">
        <v>180</v>
      </c>
      <c r="V22">
        <f>IF(AND(O22&lt;&gt;"",OR(O22=$O$23,O22=$O$24,O22=$O$25,O22=$O$26,O22=$O$27,O22=$O$28,O22=$O$29,O22=$O$41,O22=$O$42,O22=$O$43,O22=$O$44,O22=$O$45,O22=$O$46,O22=$O$47,O22=$O$48,O22=$O$49,O22=$O$50,O22=$O$51,O22=$O$52,O22=$O$53,O22=$O$54,O22=$O$55,O22=$O$56,O22=$O$57,O22=$O$58,O22=$O$59,O22=$O$70,O22=$O$71,O22=$O$72,O22=$O$73,O22=$O$74,O22=$O$75,O22=$O$76,O22=$O$77,O22=$O$78,O22=$O$79,O22=$O$80,O22=$O$81,O22=$O$82,O22=$O$83,O22=$O$84,O22=$O$85,O22=$O$86,O22=$O$87,O22=$O$88,O22=$Z$11,O22=$Z$12,O22=$Z$13,O22=$Z$14,O22=$Z$15,O22=$Z$16,O22=$Z$17,O22=$Z$18,O22=$Z$19,O22=$Z$20,O22=$Z$21,O22=$Z$22,O22=$Z$23,O22=$Z$24,O22=$Z$25,O22=$Z$26,O22=$Z$27,O22=$Z$28,O22=$Z$29,O22=$Z$41,O22=$Z$42,O22=$Z$43,O22=$Z$44,O22=$Z$45,O22=$Z$46,O22=$Z$47,O22=$Z$48,O22=$Z$49,O22=$Z$50,O22=$Z$51,O22=$Z$52,O22=$Z$53,O22=$Z$54,O22=$Z$55,O22=$Z$56,O22=$Z$57,O22=$Z$58,O22=$Z$59,O22=$Z$70,O22=$Z$71,O22=$Z$72,O22=$Z$73,O22=$Z$74,O22=$Z$75,O22=$Z$76,O22=$Z$77,O22=$Z$78,O22=$Z$79,O22=$Z$80,O22=$Z$81,O22=$Z$82,O22=$Z$83,O22=$Z$84,O22=$Z$85,O22=$Z$86,O22=$Z$87,O22=$Z$88)),"Fehler",0)</f>
        <v>0</v>
      </c>
      <c r="W22" s="11">
        <v>0.5625</v>
      </c>
      <c r="X22" s="12">
        <v>0.58333333333333337</v>
      </c>
      <c r="Y22" s="6"/>
      <c r="Z22" s="15"/>
      <c r="AA22" s="16"/>
      <c r="AB22" s="16"/>
      <c r="AC22" s="15"/>
      <c r="AD22" s="16"/>
      <c r="AE22" s="16"/>
      <c r="AF22" s="16"/>
      <c r="AG22">
        <f>IF(AND(Z22&lt;&gt;"",OR(Z22=$Z$23,Z22=$Z$24,Z22=$Z$25,Z22=$Z$26,Z22=$Z$27,Z22=$Z$28,Z22=$Z$29,Z22=$Z$41,Z22=$Z$42,Z22=$Z$43,Z22=$Z$44,Z22=$Z$45,Z22=$Z$46,Z22=$Z$47,Z22=$Z$48,Z22=$Z$49,Z22=$Z$50,Z22=$Z$51,Z22=$Z$52,Z22=$Z$53,Z22=$Z$54,Z22=$Z$55,Z22=$Z$56,Z22=$Z$57,Z22=$Z$58,Z22=$Z$59,Z22=$Z$70,Z22=$Z$71,Z22=$Z$72,Z22=$Z$73,Z22=$Z$74,Z22=$Z$75,Z22=$Z$76,Z22=$Z$77,Z22=$Z$78,Z22=$Z$79,Z22=$Z$80,Z22=$Z$81,Z22=$Z$82,Z22=$Z$83,Z22=$Z$84,Z22=$Z$85,Z22=$Z$86,Z22=$Z$87,Z22=$Z$88)),"Fehler",0)</f>
        <v>0</v>
      </c>
      <c r="AH22" s="13"/>
    </row>
    <row r="23" spans="1:34" ht="15.75" x14ac:dyDescent="0.25">
      <c r="A23" s="11">
        <v>0.58333333333333337</v>
      </c>
      <c r="B23" s="12">
        <v>0.60416666666666663</v>
      </c>
      <c r="C23" s="6"/>
      <c r="D23" s="15" t="s">
        <v>75</v>
      </c>
      <c r="E23" s="16" t="s">
        <v>39</v>
      </c>
      <c r="F23" s="16" t="s">
        <v>89</v>
      </c>
      <c r="G23" s="15"/>
      <c r="H23" s="16" t="s">
        <v>181</v>
      </c>
      <c r="I23" s="16"/>
      <c r="J23" s="16" t="s">
        <v>25</v>
      </c>
      <c r="K23">
        <f>IF(AND(D23&lt;&gt;"",OR(D23=D24,D23=D25,D23=D26,D23=D27,D23=D28,D23=D29,D23=D41,D23=D42,D23=D43,D23=D44,D23=D45,D23=D46,D23=D47,D23=D48,D23=D49,D23=D50,D23=D51,D23=D52,D23=D53,D23=D54,D23=D55,D23=D56,D23=D57,D23=D58,D23=D59,D23=D70,D23=D71,D23=D72,D23=D73,D23=D74,D23=D75,D23=D76,D23=D77,D23=D78,D23=D79,D23=D80,D23=D81,D23=D82,D23=D83,D23=D84,D23=D85,D23=D86,D23=D87,D23=D88,D23=O11,D23=O12,D23=O13,D23=O14,D23=O15,D23=O16,D23=O17,D23=O18,D23=O19,D23=O20,D23=O21,D23=O22,D23=O23,D23=O24,D23=O25,D23=O26,D23=O27,D23=O28,D23=O29,D23=O41,D23=O42,D23=O43,D23=O44,D23=O45,D23=O46,D23=O47,D23=O48,D23=O49,D23=O50,D23=O51,D23=O52,D23=O53,D23=O54,D23=O55,D23=O56,D23=O57,D23=O58,D23=O59,D23=O70,D23=O71,D23=O72,D23=O73,D23=O74,D23=O75,D23=O76,D23=O77,D23=O78,D23=O79,D23=O80,D23=O81,D23=O82,D23=O83,D23=O84,D23=O85,D23=O86,D23=O87,D23=O88,D23=Z11,D23=Z12,D23=Z13,D23=Z14,D23=Z15,D23=Z16,D23=Z17,D23=Z18,D23=Z19,D23=Z20,D23=Z21,D23=Z22,D23=Z23,D23=Z24,D23=Z25,D23=Z26,D23=Z27,D23=Z28,D23=Z29,D23=Z41,D23=Z42,D23=Z43,D23=Z44,D23=Z45,D23=Z46,D23=Z47,D23=Z48,D23=Z49,D23=Z50,D23=Z51,D23=Z52,D23=Z53,D23=Z54,D23=Z55,D23=Z56,D23=Z57,D23=Z58,D23=Z59,D23=Z70,D23=Z71,D23=Z72,D23=Z73,D23=Z74,D23=Z75,D23=Z76,D23=Z77,D23=Z78,D23=Z79,D23=Z80,D23=Z81,D23=Z82,D23=Z83,D23=Z84,D23=Z85,D23=Z86,D23=Z87,D23=Z88)),"Fehler",0)</f>
        <v>0</v>
      </c>
      <c r="L23" s="11">
        <v>0.58333333333333337</v>
      </c>
      <c r="M23" s="12">
        <v>0.60416666666666663</v>
      </c>
      <c r="N23" s="6"/>
      <c r="O23" s="15" t="s">
        <v>100</v>
      </c>
      <c r="P23" s="10" t="s">
        <v>39</v>
      </c>
      <c r="Q23" s="10" t="s">
        <v>24</v>
      </c>
      <c r="R23" s="10"/>
      <c r="S23" s="10" t="s">
        <v>179</v>
      </c>
      <c r="T23" s="10"/>
      <c r="U23" s="16" t="s">
        <v>180</v>
      </c>
      <c r="V23">
        <f>IF(AND(O23&lt;&gt;"",OR(O23=$O$24,O23=$O$25,O23=$O$26,O23=$O$27,O23=$O$28,O23=$O$29,O23=$O$41,O23=$O$42,O23=$O$43,O23=$O$44,O23=$O$45,O23=$O$46,O23=$O$47,O23=$O$48,O23=$O$49,O23=$O$50,O23=$O$51,O23=$O$52,O23=$O$53,O23=$O$54,O23=$O$55,O23=$O$56,O23=$O$57,O23=$O$58,O23=$O$59,O23=$O$70,O23=$O$71,O23=$O$72,O23=$O$73,O23=$O$74,O23=$O$75,O23=$O$76,O23=$O$77,O23=$O$78,O23=$O$79,O23=$O$80,O23=$O$81,O23=$O$82,O23=$O$83,O23=$O$84,O23=$O$85,O23=$O$86,O23=$O$87,O23=$O$88,O23=$Z$11,O23=$Z$12,O23=$Z$13,O23=$Z$14,O23=$Z$15,O23=$Z$16,O23=$Z$17,O23=$Z$18,O23=$Z$19,O23=$Z$20,O23=$Z$21,O23=$Z$22,O23=$Z$23,O23=$Z$24,O23=$Z$25,O23=$Z$26,O23=$Z$27,O23=$Z$28,O23=$Z$29,O23=$Z$41,O23=$Z$42,O23=$Z$43,O23=$Z$44,O23=$Z$45,O23=$Z$46,O23=$Z$47,O23=$Z$48,O23=$Z$49,O23=$Z$50,O23=$Z$51,O23=$Z$52,O23=$Z$53,O23=$Z$54,O23=$Z$55,O23=$Z$56,O23=$Z$57,O23=$Z$58,O23=$Z$59,O23=$Z$70,O23=$Z$71,O23=$Z$72,O23=$Z$73,O23=$Z$74,O23=$Z$75,O23=$Z$76,O23=$Z$77,O23=$Z$78,O23=$Z$79,O23=$Z$80,O23=$Z$81,O23=$Z$82,O23=$Z$83,O23=$Z$84,O23=$Z$85,O23=$Z$86,O23=$Z$87,O23=$Z$88)),"Fehler",0)</f>
        <v>0</v>
      </c>
      <c r="W23" s="11">
        <v>0.58333333333333337</v>
      </c>
      <c r="X23" s="12">
        <v>0.60416666666666663</v>
      </c>
      <c r="Y23" s="6"/>
      <c r="Z23" s="15"/>
      <c r="AA23" s="16"/>
      <c r="AB23" s="16"/>
      <c r="AC23" s="15"/>
      <c r="AD23" s="16"/>
      <c r="AE23" s="16"/>
      <c r="AF23" s="16"/>
      <c r="AG23">
        <f>IF(AND(Z23&lt;&gt;"",OR(Z23=$Z$24,Z23=$Z$25,Z23=$Z$26,Z23=$Z$27,Z23=$Z$28,Z23=$Z$29,Z23=$Z$41,Z23=$Z$42,Z23=$Z$43,Z23=$Z$44,Z23=$Z$45,Z23=$Z$46,Z23=$Z$47,Z23=$Z$48,Z23=$Z$49,Z23=$Z$50,Z23=$Z$51,Z23=$Z$52,Z23=$Z$53,Z23=$Z$54,Z23=$Z$55,Z23=$Z$56,Z23=$Z$57,Z23=$Z$58,Z23=$Z$59,Z23=$Z$70,Z23=$Z$71,Z23=$Z$72,Z23=$Z$73,Z23=$Z$74,Z23=$Z$75,Z23=$Z$76,Z23=$Z$77,Z23=$Z$78,Z23=$Z$79,Z23=$Z$80,Z23=$Z$81,Z23=$Z$82,Z23=$Z$83,Z23=$Z$84,Z23=$Z$85,Z23=$Z$86,Z23=$Z$87,Z23=$Z$88)),"Fehler",0)</f>
        <v>0</v>
      </c>
      <c r="AH23" s="13"/>
    </row>
    <row r="24" spans="1:34" ht="15.75" x14ac:dyDescent="0.25">
      <c r="A24" s="11">
        <v>0.60416666666666663</v>
      </c>
      <c r="B24" s="12">
        <v>0.625</v>
      </c>
      <c r="C24" s="6"/>
      <c r="D24" s="15" t="s">
        <v>83</v>
      </c>
      <c r="E24" s="16" t="s">
        <v>39</v>
      </c>
      <c r="F24" s="16" t="s">
        <v>89</v>
      </c>
      <c r="G24" s="15"/>
      <c r="H24" s="16" t="s">
        <v>181</v>
      </c>
      <c r="I24" s="16"/>
      <c r="J24" s="16" t="s">
        <v>25</v>
      </c>
      <c r="K24">
        <f>IF(AND(D24&lt;&gt;"",OR(D24=D25,D24=D26,D24=D27,D24=D28,D24=D29,D24=D41,D24=D42,D24=D43,D24=D44,D24=D45,D24=D46,D24=D47,D24=D48,D24=D49,D24=D50,D24=D51,D24=D52,D24=D53,D24=D54,D24=D55,D24=D56,D24=D57,D24=D58,D24=D59,D24=D70,D24=D71,D24=D72,D24=D73,D24=D74,D24=D75,D24=D76,D24=D77,D24=D78,D24=D79,D24=D80,D24=D81,D24=D82,D24=D83,D24=D84,D24=D85,D24=D86,D24=D87,D24=D88,D24=O11,D24=O12,D24=O13,D24=O14,D24=O15,D24=O16,D24=O17,D24=O18,D24=O19,D24=O20,D24=O21,D24=O22,D24=O23,D24=O24,D24=O25,D24=O26,D24=O27,D24=O28,D24=O29,D24=O41,D24=O42,D24=O43,D24=O44,D24=O45,D24=O46,D24=O47,D24=O48,D24=O49,D24=O50,D24=O51,D24=O52,D24=O53,D24=O54,D24=O55,D24=O56,D24=O57,D24=O58,D24=O59,D24=O70,D24=O71,D24=O72,D24=O73,D24=O74,D24=O75,D24=O76,D24=O77,D24=O78,D24=O79,D24=O80,D24=O81,D24=O82,D24=O83,D24=O84,D24=O85,D24=O86,D24=O87,D24=O88,D24=Z11,D24=Z12,D24=Z13,D24=Z14,D24=Z15,D24=Z16,D24=Z17,D24=Z18,D24=Z19,D24=Z20,D24=Z21,D24=Z22,D24=Z23,D24=Z24,D24=Z25,D24=Z26,D24=Z27,D24=Z28,D24=Z29,D24=Z41,D24=Z42,D24=Z43,D24=Z44,D24=Z45,D24=Z46,D24=Z47,D24=Z48,D24=Z49,D24=Z50,D24=Z51,D24=Z52,D24=Z53,D24=Z54,D24=Z55,D24=Z56,D24=Z57,D24=Z58,D24=Z59,D24=Z70,D24=Z71,D24=Z72,D24=Z73,D24=Z74,D24=Z75,D24=Z76,D24=Z77,D24=Z78,D24=Z79,D24=Z80,D24=Z81,D24=Z82,D24=Z83,D24=Z84,D24=Z85,D24=Z86,D24=Z87,D24=Z88)),"Fehler",0)</f>
        <v>0</v>
      </c>
      <c r="L24" s="11">
        <v>0.60416666666666663</v>
      </c>
      <c r="M24" s="12">
        <v>0.625</v>
      </c>
      <c r="N24" s="6"/>
      <c r="O24" s="15"/>
      <c r="P24" s="16"/>
      <c r="Q24" s="16"/>
      <c r="R24" s="15"/>
      <c r="S24" s="16"/>
      <c r="T24" s="16"/>
      <c r="U24" s="16"/>
      <c r="V24">
        <f>IF(AND(O24&lt;&gt;"",OR(O24=$O$25,O24=$O$26,O24=$O$27,O24=$O$28,O24=$O$29,O24=$O$41,O24=$O$42,O24=$O$43,O24=$O$44,O24=$O$45,O24=$O$46,O24=$O$47,O24=$O$48,O24=$O$49,O24=$O$50,O24=$O$51,O24=$O$52,O24=$O$53,O24=$O$54,O24=$O$55,O24=$O$56,O24=$O$57,O24=$O$58,O24=$O$59,O24=$O$70,O24=$O$71,O24=$O$72,O24=$O$73,O24=$O$74,O24=$O$75,O24=$O$76,O24=$O$77,O24=$O$78,O24=$O$79,O24=$O$80,O24=$O$81,O24=$O$82,O24=$O$83,O24=$O$84,O24=$O$85,O24=$O$86,O24=$O$87,O24=$O$88,O24=$Z$11,O24=$Z$12,O24=$Z$13,O24=$Z$14,O24=$Z$15,O24=$Z$16,O24=$Z$17,O24=$Z$18,O24=$Z$19,O24=$Z$20,O24=$Z$21,O24=$Z$22,O24=$Z$23,O24=$Z$24,O24=$Z$25,O24=$Z$26,O24=$Z$27,O24=$Z$28,O24=$Z$29,O24=$Z$41,O24=$Z$42,O24=$Z$43,O24=$Z$44,O24=$Z$45,O24=$Z$46,O24=$Z$47,O24=$Z$48,O24=$Z$49,O24=$Z$50,O24=$Z$51,O24=$Z$52,O24=$Z$53,O24=$Z$54,O24=$Z$55,O24=$Z$56,O24=$Z$57,O24=$Z$58,O24=$Z$59,O24=$Z$70,O24=$Z$71,O24=$Z$72,O24=$Z$73,O24=$Z$74,O24=$Z$75,O24=$Z$76,O24=$Z$77,O24=$Z$78,O24=$Z$79,O24=$Z$80,O24=$Z$81,O24=$Z$82,O24=$Z$83,O24=$Z$84,O24=$Z$85,O24=$Z$86,O24=$Z$87,O24=$Z$88)),"Fehler",0)</f>
        <v>0</v>
      </c>
      <c r="W24" s="11">
        <v>0.60416666666666663</v>
      </c>
      <c r="X24" s="12">
        <v>0.625</v>
      </c>
      <c r="Y24" s="6"/>
      <c r="Z24" s="15"/>
      <c r="AA24" s="16"/>
      <c r="AB24" s="16"/>
      <c r="AC24" s="15"/>
      <c r="AD24" s="16"/>
      <c r="AE24" s="16"/>
      <c r="AF24" s="16"/>
      <c r="AG24">
        <f>IF(AND(Z24&lt;&gt;"",OR(Z24=$Z$25,Z24=$Z$26,Z24=$Z$27,Z24=$Z$28,Z24=$Z$29,Z24=$Z$41,Z24=$Z$42,Z24=$Z$43,Z24=$Z$44,Z24=$Z$45,Z24=$Z$46,Z24=$Z$47,Z24=$Z$48,Z24=$Z$49,Z24=$Z$50,Z24=$Z$51,Z24=$Z$52,Z24=$Z$53,Z24=$Z$54,Z24=$Z$55,Z24=$Z$56,Z24=$Z$57,Z24=$Z$58,Z24=$Z$59,Z24=$Z$70,Z24=$Z$71,Z24=$Z$72,Z24=$Z$73,Z24=$Z$74,Z24=$Z$75,Z24=$Z$76,Z24=$Z$77,Z24=$Z$78,Z24=$Z$79,Z24=$Z$80,Z24=$Z$81,Z24=$Z$82,Z24=$Z$83,Z24=$Z$84,Z24=$Z$85,Z24=$Z$86,Z24=$Z$87,Z24=$Z$88)),"Fehler",0)</f>
        <v>0</v>
      </c>
      <c r="AH24" s="13"/>
    </row>
    <row r="25" spans="1:34" ht="15.75" x14ac:dyDescent="0.25">
      <c r="A25" s="11">
        <v>0.625</v>
      </c>
      <c r="B25" s="12">
        <v>0.64583333333333337</v>
      </c>
      <c r="C25" s="6"/>
      <c r="D25" s="15" t="s">
        <v>92</v>
      </c>
      <c r="E25" s="16" t="s">
        <v>39</v>
      </c>
      <c r="F25" s="16" t="s">
        <v>89</v>
      </c>
      <c r="G25" s="15"/>
      <c r="H25" s="16" t="s">
        <v>181</v>
      </c>
      <c r="I25" s="16"/>
      <c r="J25" s="16" t="s">
        <v>25</v>
      </c>
      <c r="K25">
        <f>IF(AND(D25&lt;&gt;"",OR(D25=D26,D25=D27,D25=D28,D25=D29,D25=D41,D25=D42,D25=D43,D25=D44,D25=D45,D25=D46,D25=D47,D25=D48,D25=D49,D25=D50,D25=D51,D25=D52,D25=D53,D25=D54,D25=D55,D25=D56,D25=D57,D25=D58,D25=D59,D25=D70,D25=D71,D25=D72,D25=D73,D25=D74,D25=D75,D25=D76,D25=D77,D25=D78,D25=D79,D25=D80,D25=D81,D25=D82,D25=D83,D25=D84,D25=D85,D25=D86,D25=D87,D25=D88,D25=O11,D25=O12,D25=O13,D25=O14,D25=O15,D25=O16,D25=O17,D25=O18,D25=O19,D25=O20,D25=O21,D25=O22,D25=O23,D25=O24,D25=O25,D25=O26,D25=O27,D25=O28,D25=O29,D25=O41,D25=O42,D25=O43,D25=O44,D25=O45,D25=O46,D25=O47,D25=O48,D25=O49,D25=O50,D25=O51,D25=O52,D25=O53,D25=O54,D25=O55,D25=O56,D25=O57,D25=O58,D25=O59,D25=O70,D25=O71,D25=O72,D25=O73,D25=O74,D25=O75,D25=O76,D25=O77,D25=O78,D25=O79,D25=O80,D25=O81,D25=O82,D25=O83,D25=O84,D25=O85,D25=O86,D25=O87,D25=O88,D25=Z11,D25=Z12,D25=Z13,D25=Z14,D25=Z15,D25=Z16,D25=Z17,D25=Z18,D25=Z19,D25=Z20,D25=Z21,D25=Z22,D25=Z23,D25=Z24,D25=Z25,D25=Z26,D25=Z27,D25=Z28,D25=Z29,D25=Z41,D25=Z42,D25=Z43,D25=Z44,D25=Z45,D25=Z46,D25=Z47,D25=Z48,D25=Z49,D25=Z50,D25=Z51,D25=Z52,D25=Z53,D25=Z54,D25=Z55,D25=Z56,D25=Z57,D25=Z58,D25=Z59,D25=Z70,D25=Z71,D25=Z72,D25=Z73,D25=Z74,D25=Z75,D25=Z76,D25=Z77,D25=Z78,D25=Z79,D25=Z80,D25=Z81,D25=Z82,D25=Z83,D25=Z84,D25=Z85,D25=Z86,D25=Z87,D25=Z88)),"Fehler",0)</f>
        <v>0</v>
      </c>
      <c r="L25" s="11"/>
      <c r="M25" s="12"/>
      <c r="N25" s="6"/>
      <c r="O25" s="15"/>
      <c r="P25" s="16"/>
      <c r="Q25" s="16"/>
      <c r="R25" s="15"/>
      <c r="S25" s="16"/>
      <c r="T25" s="16"/>
      <c r="U25" s="16"/>
      <c r="V25">
        <f>IF(AND(O25&lt;&gt;"",OR(O25=$O$26,O25=$O$27,O25=$O$28,O25=$O$29,O25=$O$41,O25=$O$42,O25=$O$43,O25=$O$44,O25=$O$45,O25=$O$46,O25=$O$47,O25=$O$48,O25=$O$49,O25=$O$50,O25=$O$51,O25=$O$52,O25=$O$53,O25=$O$54,O25=$O$55,O25=$O$56,O25=$O$57,O25=$O$58,O25=$O$59,O25=$O$70,O25=$O$71,O25=$O$72,O25=$O$73,O25=$O$74,O25=$O$75,O25=$O$76,O25=$O$77,O25=$O$78,O25=$O$79,O25=$O$80,O25=$O$81,O25=$O$82,O25=$O$83,O25=$O$84,O25=$O$85,O25=$O$86,O25=$O$87,O25=$O$88,O25=$Z$11,O25=$Z$12,O25=$Z$13,O25=$Z$14,O25=$Z$15,O25=$Z$16,O25=$Z$17,O25=$Z$18,O25=$Z$19,O25=$Z$20,O25=$Z$21,O25=$Z$22,O25=$Z$23,O25=$Z$24,O25=$Z$25,O25=$Z$26,O25=$Z$27,O25=$Z$28,O25=$Z$29,O25=$Z$41,O25=$Z$42,O25=$Z$43,O25=$Z$44,O25=$Z$45,O25=$Z$46,O25=$Z$47,O25=$Z$48,O25=$Z$49,O25=$Z$50,O25=$Z$51,O25=$Z$52,O25=$Z$53,O25=$Z$54,O25=$Z$55,O25=$Z$56,O25=$Z$57,O25=$Z$58,O25=$Z$59,O25=$Z$70,O25=$Z$71,O25=$Z$72,O25=$Z$73,O25=$Z$74,O25=$Z$75,O25=$Z$76,O25=$Z$77,O25=$Z$78,O25=$Z$79,O25=$Z$80,O25=$Z$81,O25=$Z$82,O25=$Z$83,O25=$Z$84,O25=$Z$85,O25=$Z$86,O25=$Z$87,O25=$Z$88)),"Fehler",0)</f>
        <v>0</v>
      </c>
      <c r="W25" s="11"/>
      <c r="X25" s="12"/>
      <c r="Y25" s="6"/>
      <c r="Z25" s="15"/>
      <c r="AA25" s="16"/>
      <c r="AB25" s="16"/>
      <c r="AC25" s="15"/>
      <c r="AD25" s="16"/>
      <c r="AE25" s="16"/>
      <c r="AF25" s="16"/>
      <c r="AG25">
        <f>IF(AND(Z25&lt;&gt;"",OR(Z25=$Z$26,Z25=$Z$27,Z25=$Z$28,Z25=$Z$29,Z25=$Z$41,Z25=$Z$42,Z25=$Z$43,Z25=$Z$44,Z25=$Z$45,Z25=$Z$46,Z25=$Z$47,Z25=$Z$48,Z25=$Z$49,Z25=$Z$50,Z25=$Z$51,Z25=$Z$52,Z25=$Z$53,Z25=$Z$54,Z25=$Z$55,Z25=$Z$56,Z25=$Z$57,Z25=$Z$58,Z25=$Z$59,Z25=$Z$70,Z25=$Z$71,Z25=$Z$72,Z25=$Z$73,Z25=$Z$74,Z25=$Z$75,Z25=$Z$76,Z25=$Z$77,Z25=$Z$78,Z25=$Z$79,Z25=$Z$80,Z25=$Z$81,Z25=$Z$82,Z25=$Z$83,Z25=$Z$84,Z25=$Z$85,Z25=$Z$86,Z25=$Z$87,Z25=$Z$88)),"Fehler",0)</f>
        <v>0</v>
      </c>
      <c r="AH25" s="13"/>
    </row>
    <row r="26" spans="1:34" ht="15.75" x14ac:dyDescent="0.25">
      <c r="A26" s="11">
        <v>0.64583333333333337</v>
      </c>
      <c r="B26" s="12">
        <v>0.66666666666666663</v>
      </c>
      <c r="C26" s="6"/>
      <c r="D26" s="15" t="s">
        <v>93</v>
      </c>
      <c r="E26" s="16" t="s">
        <v>39</v>
      </c>
      <c r="F26" s="16" t="s">
        <v>89</v>
      </c>
      <c r="G26" s="15"/>
      <c r="H26" s="16" t="s">
        <v>181</v>
      </c>
      <c r="I26" s="16"/>
      <c r="J26" s="16" t="s">
        <v>25</v>
      </c>
      <c r="K26">
        <f>IF(AND(D26&lt;&gt;"",OR(D26=D27,D26=D28,D26=D29,D26=D41,D26=D42,D26=D43,D26=D44,D26=D45,D26=D46,D26=D47,D26=D48,D26=D49,D26=D50,D26=D51,D26=D52,D26=D53,D26=D54,D26=D55,D26=D56,D26=D57,D26=D58,D26=D59,D26=D70,D26=D71,D26=D72,D26=D73,D26=D74,D26=D75,D26=D76,D26=D77,D26=D78,D26=D79,D26=D80,D26=D81,D26=D82,D26=D83,D26=D84,D26=D85,D26=D86,D26=D87,D26=D88,D26=O11,D26=O12,D26=O13,D26=O14,D26=O15,D26=O16,D26=O17,D26=O18,D26=O19,D26=O20,D26=O21,D26=O22,D26=O23,D26=O24,D26=O25,D26=O26,D26=O27,D26=O28,D26=O29,D26=O41,D26=O42,D26=O43,D26=O44,D26=O45,D26=O46,D26=O47,D26=O48,D26=O49,D26=O50,D26=O51,D26=O52,D26=O53,D26=O54,D26=O55,D26=O56,D26=O57,D26=O58,D26=O59,D26=O70,D26=O71,D26=O72,D26=O73,D26=O74,D26=O75,D26=O76,D26=O77,D26=O78,D26=O79,D26=O80,D26=O81,D26=O82,D26=O83,D26=O84,D26=O85,D26=O86,D26=O87,D26=O88,D26=Z11,D26=Z12,D26=Z13,D26=Z14,D26=Z15,D26=Z16,D26=Z17,D26=Z18,D26=Z19,D26=Z20,D26=Z21,D26=Z22,D26=Z23,D26=Z24,D26=Z25,D26=Z26,D26=Z27,D26=Z28,D26=Z29,D26=Z41,D26=Z42,D26=Z43,D26=Z44,D26=Z45,D26=Z46,D26=Z47,D26=Z48,D26=Z49,D26=Z50,D26=Z51,D26=Z52,D26=Z53,D26=Z54,D26=Z55,D26=Z56,D26=Z57,D26=Z58,D26=Z59,D26=Z70,D26=Z71,D26=Z72,D26=Z73,D26=Z74,D26=Z75,D26=Z76,D26=Z77,D26=Z78,D26=Z79,D26=Z80,D26=Z81,D26=Z82,D26=Z83,D26=Z84,D26=Z85,D26=Z86,D26=Z87,D26=Z88)),"Fehler",0)</f>
        <v>0</v>
      </c>
      <c r="L26" s="11">
        <v>0.64583333333333337</v>
      </c>
      <c r="M26" s="12">
        <v>0.66666666666666663</v>
      </c>
      <c r="N26" s="16"/>
      <c r="O26" s="15"/>
      <c r="P26" s="16"/>
      <c r="Q26" s="16"/>
      <c r="R26" s="15"/>
      <c r="S26" s="16"/>
      <c r="T26" s="16"/>
      <c r="U26" s="16"/>
      <c r="V26">
        <f>IF(AND(O26&lt;&gt;"",OR(O26=$O$27,O26=$O$28,O26=$O$29,O26=$O$41,O26=$O$42,O26=$O$43,O26=$O$44,O26=$O$45,O26=$O$46,O26=$O$47,O26=$O$48,O26=$O$49,O26=$O$50,O26=$O$51,O26=$O$52,O26=$O$53,O26=$O$54,O26=$O$55,O26=$O$56,O26=$O$57,O26=$O$58,O26=$O$59,O26=$O$70,O26=$O$71,O26=$O$72,O26=$O$73,O26=$O$74,O26=$O$75,O26=$O$76,O26=$O$77,O26=$O$78,O26=$O$79,O26=$O$80,O26=$O$81,O26=$O$82,O26=$O$83,O26=$O$84,O26=$O$85,O26=$O$86,O26=$O$87,O26=$O$88,O26=$Z$11,O26=$Z$12,O26=$Z$13,O26=$Z$14,O26=$Z$15,O26=$Z$16,O26=$Z$17,O26=$Z$18,O26=$Z$19,O26=$Z$20,O26=$Z$21,O26=$Z$22,O26=$Z$23,O26=$Z$24,O26=$Z$25,O26=$Z$26,O26=$Z$27,O26=$Z$28,O26=$Z$29,O26=$Z$41,O26=$Z$42,O26=$Z$43,O26=$Z$44,O26=$Z$45,O26=$Z$46,O26=$Z$47,O26=$Z$48,O26=$Z$49,O26=$Z$50,O26=$Z$51,O26=$Z$52,O26=$Z$53,O26=$Z$54,O26=$Z$55,O26=$Z$56,O26=$Z$57,O26=$Z$58,O26=$Z$59,O26=$Z$70,O26=$Z$71,O26=$Z$72,O26=$Z$73,O26=$Z$74,O26=$Z$75,O26=$Z$76,O26=$Z$77,O26=$Z$78,O26=$Z$79,O26=$Z$80,O26=$Z$81,O26=$Z$82,O26=$Z$83,O26=$Z$84,O26=$Z$85,O26=$Z$86,O26=$Z$87,O26=$Z$88)),"Fehler",0)</f>
        <v>0</v>
      </c>
      <c r="W26" s="11">
        <v>0.64583333333333337</v>
      </c>
      <c r="X26" s="12">
        <v>0.66666666666666663</v>
      </c>
      <c r="Y26" s="16"/>
      <c r="Z26" s="15"/>
      <c r="AA26" s="16"/>
      <c r="AB26" s="16"/>
      <c r="AC26" s="15"/>
      <c r="AD26" s="16"/>
      <c r="AE26" s="16"/>
      <c r="AF26" s="16"/>
      <c r="AG26">
        <f>IF(AND(Z26&lt;&gt;"",OR(Z26=$Z$27,Z26=$Z$28,Z26=$Z$29,Z26=$Z$41,Z26=$Z$42,Z26=$Z$43,Z26=$Z$44,Z26=$Z$45,Z26=$Z$46,Z26=$Z$47,Z26=$Z$48,Z26=$Z$49,Z26=$Z$50,Z26=$Z$51,Z26=$Z$52,Z26=$Z$53,Z26=$Z$54,Z26=$Z$55,Z26=$Z$56,Z26=$Z$57,Z26=$Z$58,Z26=$Z$59,Z26=$Z$70,Z26=$Z$71,Z26=$Z$72,Z26=$Z$73,Z26=$Z$74,Z26=$Z$75,Z26=$Z$76,Z26=$Z$77,Z26=$Z$78,Z26=$Z$79,Z26=$Z$80,Z26=$Z$81,Z26=$Z$82,Z26=$Z$83,Z26=$Z$84,Z26=$Z$85,Z26=$Z$86,Z26=$Z$87,Z26=$Z$88)),"Fehler",0)</f>
        <v>0</v>
      </c>
      <c r="AH26" s="13"/>
    </row>
    <row r="27" spans="1:34" ht="15.75" x14ac:dyDescent="0.25">
      <c r="A27" s="11">
        <v>0.66666666666666663</v>
      </c>
      <c r="B27" s="12">
        <v>0.6875</v>
      </c>
      <c r="C27" s="16"/>
      <c r="D27" s="15"/>
      <c r="E27" s="16"/>
      <c r="F27" s="16"/>
      <c r="G27" s="15"/>
      <c r="H27" s="16"/>
      <c r="I27" s="16"/>
      <c r="J27" s="16"/>
      <c r="K27">
        <f>IF(AND(D27&lt;&gt;"",OR(D27=D28,D27=D29,D27=D41,D27=D42,D27=D43,D27=D44,D27=D45,D27=D46,D27=D47,D27=D48,D27=D49,D27=D50,D27=D51,D27=D52,D27=D53,D27=D54,D27=D55,D27=D56,D27=D57,D27=D58,D27=D59,D27=D70,D27=D71,D27=D72,D27=D73,D27=D74,D27=D75,D27=D76,D27=D77,D27=D78,D27=D79,D27=D80,D27=D81,D27=D82,D27=D83,D27=D84,D27=D85,D27=D86,D27=D87,D27=D88,D27=O11,D27=O12,D27=O13,D27=O14,D27=O15,D27=O16,D27=O17,D27=O18,D27=O19,D27=O20,D27=O21,D27=O22,D27=O23,D27=O24,D27=O25,D27=O26,D27=O27,D27=O28,D27=O29,D27=O41,D27=O42,D27=O43,D27=O44,D27=O45,D27=O46,D27=O47,D27=O48,D27=O49,D27=O50,D27=O51,D27=O52,D27=O53,D27=O54,D27=O55,D27=O56,D27=O57,D27=O58,D27=O59,D27=O70,D27=O71,D27=O72,D27=O73,D27=O74,D27=O75,D27=O76,D27=O77,D27=O78,D27=O79,D27=O80,D27=O81,D27=O82,D27=O83,D27=O84,D27=O85,D27=O86,D27=O87,D27=O88,D27=Z11,D27=Z12,D27=Z13,D27=Z14,D27=Z15,D27=Z16,D27=Z17,D27=Z18,D27=Z19,D27=Z20,D27=Z21,D27=Z22,D27=Z23,D27=Z24,D27=Z25,D27=Z26,D27=Z27,D27=Z28,D27=Z29,D27=Z41,D27=Z42,D27=Z43,D27=Z44,D27=Z45,D27=Z46,D27=Z47,D27=Z48,D27=Z49,D27=Z50,D27=Z51,D27=Z52,D27=Z53,D27=Z54,D27=Z55,D27=Z56,D27=Z57,D27=Z58,D27=Z59,D27=Z70,D27=Z71,D27=Z72,D27=Z73,D27=Z74,D27=Z75,D27=Z76,D27=Z77,D27=Z78,D27=Z79,D27=Z80,D27=Z81,D27=Z82,D27=Z83,D27=Z84,D27=Z85,D27=Z86,D27=Z87,D27=Z88)),"Fehler",0)</f>
        <v>0</v>
      </c>
      <c r="L27" s="11">
        <v>0.66666666666666663</v>
      </c>
      <c r="M27" s="12">
        <v>0.6875</v>
      </c>
      <c r="N27" s="16"/>
      <c r="O27" s="15"/>
      <c r="P27" s="16"/>
      <c r="Q27" s="16"/>
      <c r="R27" s="15"/>
      <c r="S27" s="16"/>
      <c r="T27" s="16"/>
      <c r="U27" s="16"/>
      <c r="V27">
        <f>IF(AND(O27&lt;&gt;"",OR(O27=$O$28,O27=$O$29,O27=$O$41,O27=$O$42,O27=$O$43,O27=$O$44,O27=$O$45,O27=$O$46,O27=$O$47,O27=$O$48,O27=$O$49,O27=$O$50,O27=$O$51,O27=$O$52,O27=$O$53,O27=$O$54,O27=$O$55,O27=$O$56,O27=$O$57,O27=$O$58,O27=$O$59,O27=$O$70,O27=$O$71,O27=$O$72,O27=$O$73,O27=$O$74,O27=$O$75,O27=$O$76,O27=$O$77,O27=$O$78,O27=$O$79,O27=$O$80,O27=$O$81,O27=$O$82,O27=$O$83,O27=$O$84,O27=$O$85,O27=$O$86,O27=$O$87,O27=$O$88,O27=$Z$11,O27=$Z$12,O27=$Z$13,O27=$Z$14,O27=$Z$15,O27=$Z$16,O27=$Z$17,O27=$Z$18,O27=$Z$19,O27=$Z$20,O27=$Z$21,O27=$Z$22,O27=$Z$23,O27=$Z$24,O27=$Z$25,O27=$Z$26,O27=$Z$27,O27=$Z$28,O27=$Z$29,O27=$Z$41,O27=$Z$42,O27=$Z$43,O27=$Z$44,O27=$Z$45,O27=$Z$46,O27=$Z$47,O27=$Z$48,O27=$Z$49,O27=$Z$50,O27=$Z$51,O27=$Z$52,O27=$Z$53,O27=$Z$54,O27=$Z$55,O27=$Z$56,O27=$Z$57,O27=$Z$58,O27=$Z$59,O27=$Z$70,O27=$Z$71,O27=$Z$72,O27=$Z$73,O27=$Z$74,O27=$Z$75,O27=$Z$76,O27=$Z$77,O27=$Z$78,O27=$Z$79,O27=$Z$80,O27=$Z$81,O27=$Z$82,O27=$Z$83,O27=$Z$84,O27=$Z$85,O27=$Z$86,O27=$Z$87,O27=$Z$88)),"Fehler",0)</f>
        <v>0</v>
      </c>
      <c r="W27" s="11">
        <v>0.66666666666666663</v>
      </c>
      <c r="X27" s="12">
        <v>0.6875</v>
      </c>
      <c r="Y27" s="16"/>
      <c r="Z27" s="15"/>
      <c r="AA27" s="16"/>
      <c r="AB27" s="16"/>
      <c r="AC27" s="15"/>
      <c r="AD27" s="16"/>
      <c r="AE27" s="16"/>
      <c r="AF27" s="16"/>
      <c r="AG27">
        <f>IF(AND(Z27&lt;&gt;"",OR(Z27=$Z$28,Z27=$Z$29,Z27=$Z$41,Z27=$Z$42,Z27=$Z$43,Z27=$Z$44,Z27=$Z$45,Z27=$Z$46,Z27=$Z$47,Z27=$Z$48,Z27=$Z$49,Z27=$Z$50,Z27=$Z$51,Z27=$Z$52,Z27=$Z$53,Z27=$Z$54,Z27=$Z$55,Z27=$Z$56,Z27=$Z$57,Z27=$Z$58,Z27=$Z$59,Z27=$Z$70,Z27=$Z$71,Z27=$Z$72,Z27=$Z$73,Z27=$Z$74,Z27=$Z$75,Z27=$Z$76,Z27=$Z$77,Z27=$Z$78,Z27=$Z$79,Z27=$Z$80,Z27=$Z$81,Z27=$Z$82,Z27=$Z$83,Z27=$Z$84,Z27=$Z$85,Z27=$Z$86,Z27=$Z$87,Z27=$Z$88)),"Fehler",0)</f>
        <v>0</v>
      </c>
      <c r="AH27" s="13"/>
    </row>
    <row r="28" spans="1:34" ht="15.75" x14ac:dyDescent="0.25">
      <c r="A28" s="11">
        <v>0.6875</v>
      </c>
      <c r="B28" s="12">
        <v>0.70833333333333337</v>
      </c>
      <c r="C28" s="16"/>
      <c r="D28" s="15"/>
      <c r="E28" s="16"/>
      <c r="F28" s="16"/>
      <c r="G28" s="15"/>
      <c r="H28" s="16"/>
      <c r="I28" s="16"/>
      <c r="J28" s="16"/>
      <c r="K28">
        <f>IF(AND(D28&lt;&gt;"",OR(D28=D29,D28=D41,D28=D42,D28=D43,D28=D44,D28=D45,D28=D46,D28=D47,D28=D48,D28=D49,D28=D50,D28=D51,D28=D52,D28=D53,D28=D54,D28=D55,D28=D56,D28=D57,D28=D58,D28=D59,D28=D70,D28=D71,D28=D72,D28=D73,D28=D74,D28=D75,D28=D76,D28=D77,D28=D78,D28=D79,D28=D80,D28=D81,D28=D82,D28=D83,D28=D84,D28=D85,D28=D86,D28=D87,D28=D88,D28=O11,D28=O12,D28=O13,D28=O14,D28=O15,D28=O16,D28=O17,D28=O18,D28=O19,D28=O20,D28=O21,D28=O22,D28=O23,D28=O24,D28=O25,D28=O26,D28=O27,D28=O28,D28=O29,D28=O41,D28=O42,D28=O43,D28=O44,D28=O45,D28=O46,D28=O47,D28=O48,D28=O49,D28=O50,D28=O51,D28=O52,D28=O53,D28=O54,D28=O55,D28=O56,D28=O57,D28=O58,D28=O59,D28=O70,D28=O71,D28=O72,D28=O73,D28=O74,D28=O75,D28=O76,D28=O77,D28=O78,D28=O79,D28=O80,D28=O81,D28=O82,D28=O83,D28=O84,D28=O85,D28=O86,D28=O87,D28=O88,D28=Z11,D28=Z12,D28=Z13,D28=Z14,D28=Z15,D28=Z16,D28=Z17,D28=Z18,D28=Z19,D28=Z20,D28=Z21,D28=Z22,D28=Z23,D28=Z24,D28=Z25,D28=Z26,D28=Z27,D28=Z28,D28=Z29,D28=Z41,D28=Z42,D28=Z43,D28=Z44,D28=Z45,D28=Z46,D28=Z47,D28=Z48,D28=Z49,D28=Z50,D28=Z51,D28=Z52,D28=Z53,D28=Z54,D28=Z55,D28=Z56,D28=Z57,D28=Z58,D28=Z59,D28=Z70,D28=Z71,D28=Z72,D28=Z73,D28=Z74,D28=Z75,D28=Z76,D28=Z77,D28=Z78,D28=Z79,D28=Z80,D28=Z81,D28=Z82,D28=Z83,D28=Z84,D28=Z85,D28=Z86,D28=Z87,D28=Z88)),"Fehler",0)</f>
        <v>0</v>
      </c>
      <c r="L28" s="11">
        <v>0.6875</v>
      </c>
      <c r="M28" s="12">
        <v>0.70833333333333337</v>
      </c>
      <c r="N28" s="16"/>
      <c r="O28" s="15"/>
      <c r="P28" s="16"/>
      <c r="Q28" s="16"/>
      <c r="R28" s="15"/>
      <c r="S28" s="16"/>
      <c r="T28" s="16"/>
      <c r="U28" s="16"/>
      <c r="V28">
        <f>IF(AND(O28&lt;&gt;"",OR(O28=$O$29,O28=$O$41,O28=$O$42,O28=$O$43,O28=$O$44,O28=$O$45,O28=$O$46,O28=$O$47,O28=$O$48,O28=$O$49,O28=$O$50,O28=$O$51,O28=$O$52,O28=$O$53,O28=$O$54,O28=$O$55,O28=$O$56,O28=$O$57,O28=$O$58,O28=$O$59,O28=$O$70,O28=$O$71,O28=$O$72,O28=$O$73,O28=$O$74,O28=$O$75,O28=$O$76,O28=$O$77,O28=$O$78,O28=$O$79,O28=$O$80,O28=$O$81,O28=$O$82,O28=$O$83,O28=$O$84,O28=$O$85,O28=$O$86,O28=$O$87,O28=$O$88,O28=$Z$11,O28=$Z$12,O28=$Z$13,O28=$Z$14,O28=$Z$15,O28=$Z$16,O28=$Z$17,O28=$Z$18,O28=$Z$19,O28=$Z$20,O28=$Z$21,O28=$Z$22,O28=$Z$23,O28=$Z$24,O28=$Z$25,O28=$Z$26,O28=$Z$27,O28=$Z$28,O28=$Z$29,O28=$Z$41,O28=$Z$42,O28=$Z$43,O28=$Z$44,O28=$Z$45,O28=$Z$46,O28=$Z$47,O28=$Z$48,O28=$Z$49,O28=$Z$50,O28=$Z$51,O28=$Z$52,O28=$Z$53,O28=$Z$54,O28=$Z$55,O28=$Z$56,O28=$Z$57,O28=$Z$58,O28=$Z$59,O28=$Z$70,O28=$Z$71,O28=$Z$72,O28=$Z$73,O28=$Z$74,O28=$Z$75,O28=$Z$76,O28=$Z$77,O28=$Z$78,O28=$Z$79,O28=$Z$80,O28=$Z$81,O28=$Z$82,O28=$Z$83,O28=$Z$84,O28=$Z$85,O28=$Z$86,O28=$Z$87,O28=$Z$88)),"Fehler",0)</f>
        <v>0</v>
      </c>
      <c r="W28" s="11">
        <v>0.6875</v>
      </c>
      <c r="X28" s="12">
        <v>0.70833333333333337</v>
      </c>
      <c r="Y28" s="16"/>
      <c r="Z28" s="15"/>
      <c r="AA28" s="16"/>
      <c r="AB28" s="16"/>
      <c r="AC28" s="15"/>
      <c r="AD28" s="16"/>
      <c r="AE28" s="16"/>
      <c r="AF28" s="16"/>
      <c r="AG28">
        <f>IF(AND(Z28&lt;&gt;"",OR(Z28=$Z$29,Z28=$Z$41,Z28=$Z$42,Z28=$Z$43,Z28=$Z$44,Z28=$Z$45,Z28=$Z$46,Z28=$Z$47,Z28=$Z$48,Z28=$Z$49,Z28=$Z$50,Z28=$Z$51,Z28=$Z$52,Z28=$Z$53,Z28=$Z$54,Z28=$Z$55,Z28=$Z$56,Z28=$Z$57,Z28=$Z$58,Z28=$Z$59,Z28=$Z$70,Z28=$Z$71,Z28=$Z$72,Z28=$Z$73,Z28=$Z$74,Z28=$Z$75,Z28=$Z$76,Z28=$Z$77,Z28=$Z$78,Z28=$Z$79,Z28=$Z$80,Z28=$Z$81,Z28=$Z$82,Z28=$Z$83,Z28=$Z$84,Z28=$Z$85,Z28=$Z$86,Z28=$Z$87,Z28=$Z$88)),"Fehler",0)</f>
        <v>0</v>
      </c>
      <c r="AH28" s="13"/>
    </row>
    <row r="29" spans="1:34" ht="15.75" x14ac:dyDescent="0.25">
      <c r="A29" s="11"/>
      <c r="B29" s="12"/>
      <c r="C29" s="16"/>
      <c r="D29" s="15"/>
      <c r="E29" s="15"/>
      <c r="F29" s="15"/>
      <c r="G29" s="15"/>
      <c r="H29" s="15"/>
      <c r="I29" s="16"/>
      <c r="J29" s="16"/>
      <c r="K29">
        <f>IF(AND(D29&lt;&gt;"",OR(D29=D41,D29=D42,D29=D43,D29=D44,D29=D45,D29=D46,D29=D47,D29=D48,D29=D49,D29=D50,D29=D51,D29=D52,D29=D53,D29=D54,D29=D55,D29=D56,D29=D57,D29=D58,D29=D59,D29=D70,D29=D71,D29=D72,D29=D73,D29=D74,D29=D75,D29=D76,D29=D77,D29=D78,D29=D79,D29=D80,D29=D81,D29=D82,D29=D83,D29=D84,D29=D85,D29=D86,D29=D87,D29=D88,D29=O11,D29=O12,D29=O13,D29=O14,D29=O15,D29=O16,D29=O17,D29=O18,D29=O19,D29=O20,D29=O21,D29=O22,D29=O23,D29=O24,D29=O25,D29=O26,D29=O27,D29=O28,D29=O29,D29=O41,D29=O42,D29=O43,D29=O44,D29=O45,D29=O46,D29=O47,D29=O48,D29=O49,D29=O50,D29=O51,D29=O52,D29=O53,D29=O54,D29=O55,D29=O56,D29=O57,D29=O58,D29=O59,D29=O70,D29=O71,D29=O72,D29=O73,D29=O74,D29=O75,D29=O76,D29=O77,D29=O78,D29=O79,D29=O80,D29=O81,D29=O82,D29=O83,D29=O84,D29=O85,D29=O86,D29=O87,D29=O88,D29=Z11,D29=Z12,D29=Z13,D29=Z14,D29=Z15,D29=Z16,D29=Z17,D29=Z18,D29=Z19,D29=Z20,D29=Z21,D29=Z22,D29=Z23,D29=Z24,D29=Z25,D29=Z26,D29=Z27,D29=Z28,D29=Z29,D29=Z41,D29=Z42,D29=Z43,D29=Z44,D29=Z45,D29=Z46,D29=Z47,D29=Z48,D29=Z49,D29=Z50,D29=Z51,D29=Z52,D29=Z53,D29=Z54,D29=Z55,D29=Z56,D29=Z57,D29=Z58,D29=Z59,D29=Z70,D29=Z71,D29=Z72,D29=Z73,D29=Z74,D29=Z75,D29=Z76,D29=Z77,D29=Z78,D29=Z79,D29=Z80,D29=Z81,D29=Z82,D29=Z83,D29=Z84,D29=Z85,D29=Z86,D29=Z87,D29=Z88)),"Fehler",0)</f>
        <v>0</v>
      </c>
      <c r="L29" s="11">
        <v>0.70833333333333337</v>
      </c>
      <c r="M29" s="12">
        <v>0.72916666666666663</v>
      </c>
      <c r="N29" s="16"/>
      <c r="O29" s="15"/>
      <c r="P29" s="15"/>
      <c r="Q29" s="15"/>
      <c r="R29" s="15"/>
      <c r="S29" s="15"/>
      <c r="T29" s="16"/>
      <c r="U29" s="16"/>
      <c r="V29">
        <f>IF(AND(O29&lt;&gt;"",OR(O29=$O$41,O29=$O$42,O29=$O$43,O29=$O$44,O29=$O$45,O29=$O$46,O29=$O$47,O29=$O$48,O29=$O$49,O29=$O$50,O29=$O$51,O29=$O$52,O29=$O$53,O29=$O$54,O29=$O$55,O29=$O$56,O29=$O$57,O29=$O$58,O29=$O$59,O29=$O$70,O29=$O$71,O29=$O$72,O29=$O$73,O29=$O$74,O29=$O$75,O29=$O$76,O29=$O$77,O29=$O$78,O29=$O$79,O29=$O$80,O29=$O$81,O29=$O$82,O29=$O$83,O29=$O$84,O29=$O$85,O29=$O$86,O29=$O$87,O29=$O$88,O29=$Z$11,O29=$Z$12,O29=$Z$13,O29=$Z$14,O29=$Z$15,O29=$Z$16,O29=$Z$17,O29=$Z$18,O29=$Z$19,O29=$Z$20,O29=$Z$21,O29=$Z$22,O29=$Z$23,O29=$Z$24,O29=$Z$25,O29=$Z$26,O29=$Z$27,O29=$Z$28,O29=$Z$29,O29=$Z$41,O29=$Z$42,O29=$Z$43,O29=$Z$44,O29=$Z$45,O29=$Z$46,O29=$Z$47,O29=$Z$48,O29=$Z$49,O29=$Z$50,O29=$Z$51,O29=$Z$52,O29=$Z$53,O29=$Z$54,O29=$Z$55,O29=$Z$56,O29=$Z$57,O29=$Z$58,O29=$Z$59,O29=$Z$70,O29=$Z$71,O29=$Z$72,O29=$Z$73,O29=$Z$74,O29=$Z$75,O29=$Z$76,O29=$Z$77,O29=$Z$78,O29=$Z$79,O29=$Z$80,O29=$Z$81,O29=$Z$82,O29=$Z$83,O29=$Z$84,O29=$Z$85,O29=$Z$86,O29=$Z$87,O29=$Z$88)),"Fehler",0)</f>
        <v>0</v>
      </c>
      <c r="W29" s="11">
        <v>0.70833333333333337</v>
      </c>
      <c r="X29" s="12">
        <v>0.72916666666666663</v>
      </c>
      <c r="Y29" s="16"/>
      <c r="Z29" s="15"/>
      <c r="AA29" s="15"/>
      <c r="AB29" s="15"/>
      <c r="AC29" s="15"/>
      <c r="AD29" s="15"/>
      <c r="AE29" s="16"/>
      <c r="AF29" s="16"/>
      <c r="AG29">
        <f>IF(AND(Z29&lt;&gt;"",OR(Z29=$Z$41,Z29=$Z$42,Z29=$Z$43,Z29=$Z$44,Z29=$Z$45,Z29=$Z$46,Z29=$Z$47,Z29=$Z$48,Z29=$Z$49,Z29=$Z$50,Z29=$Z$51,Z29=$Z$52,Z29=$Z$53,Z29=$Z$54,Z29=$Z$55,Z29=$Z$56,Z29=$Z$57,Z29=$Z$58,Z29=$Z$59,Z29=$Z$70,Z29=$Z$71,Z29=$Z$72,Z29=$Z$73,Z29=$Z$74,Z29=$Z$75,Z29=$Z$76,Z29=$Z$77,Z29=$Z$78,Z29=$Z$79,Z29=$Z$80,Z29=$Z$81,Z29=$Z$82,Z29=$Z$83,Z29=$Z$84,Z29=$Z$85,Z29=$Z$86,Z29=$Z$87,Z29=$Z$88)),"Fehler",0)</f>
        <v>0</v>
      </c>
      <c r="AH29" s="13"/>
    </row>
    <row r="30" spans="1:3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H30" s="13"/>
    </row>
    <row r="31" spans="1:34" ht="26.25" customHeight="1" x14ac:dyDescent="0.3">
      <c r="A31" s="1" t="s">
        <v>15</v>
      </c>
      <c r="B31" s="1"/>
      <c r="C31" s="2"/>
      <c r="D31" s="22">
        <v>2020</v>
      </c>
      <c r="E31" s="3" t="s">
        <v>22</v>
      </c>
      <c r="F31" s="24"/>
      <c r="I31" s="3" t="s">
        <v>11</v>
      </c>
      <c r="L31" s="1" t="s">
        <v>15</v>
      </c>
      <c r="M31" s="1"/>
      <c r="N31" s="2"/>
      <c r="O31" s="22">
        <v>2020</v>
      </c>
      <c r="P31" s="3" t="s">
        <v>22</v>
      </c>
      <c r="Q31" s="24"/>
      <c r="T31" s="3" t="s">
        <v>11</v>
      </c>
      <c r="W31" s="1" t="s">
        <v>15</v>
      </c>
      <c r="X31" s="1"/>
      <c r="Y31" s="2"/>
      <c r="Z31" s="22">
        <v>2020</v>
      </c>
      <c r="AA31" s="3" t="s">
        <v>22</v>
      </c>
      <c r="AB31" s="24"/>
      <c r="AE31" s="3" t="s">
        <v>11</v>
      </c>
    </row>
    <row r="32" spans="1:34" x14ac:dyDescent="0.2">
      <c r="A32" s="21" t="s">
        <v>120</v>
      </c>
      <c r="C32" s="4"/>
      <c r="E32" s="4"/>
      <c r="F32" s="4"/>
      <c r="H32" s="4"/>
      <c r="L32" s="21" t="s">
        <v>120</v>
      </c>
      <c r="N32" s="4"/>
      <c r="P32" s="4"/>
      <c r="Q32" s="4"/>
      <c r="S32" s="4"/>
      <c r="Y32" s="4"/>
      <c r="AA32" s="4"/>
      <c r="AB32" s="4"/>
      <c r="AD32" s="4"/>
    </row>
    <row r="33" spans="1:35" ht="18" x14ac:dyDescent="0.25">
      <c r="A33" s="20" t="s">
        <v>13</v>
      </c>
      <c r="B33" s="1"/>
      <c r="C33" s="2"/>
      <c r="D33" s="1"/>
      <c r="E33" s="4"/>
      <c r="F33" s="4"/>
      <c r="H33" s="5" t="s">
        <v>16</v>
      </c>
      <c r="J33" s="23">
        <v>207</v>
      </c>
      <c r="L33" s="20" t="s">
        <v>13</v>
      </c>
      <c r="M33" s="1"/>
      <c r="N33" s="2"/>
      <c r="O33" s="1"/>
      <c r="P33" s="4"/>
      <c r="Q33" s="4"/>
      <c r="S33" s="5" t="s">
        <v>16</v>
      </c>
      <c r="U33" s="23">
        <v>205</v>
      </c>
      <c r="W33" s="20" t="s">
        <v>13</v>
      </c>
      <c r="X33" s="1"/>
      <c r="Y33" s="2"/>
      <c r="Z33" s="1"/>
      <c r="AA33" s="4"/>
      <c r="AB33" s="4"/>
      <c r="AD33" s="5" t="s">
        <v>16</v>
      </c>
      <c r="AF33" s="23"/>
    </row>
    <row r="34" spans="1:35" ht="15.75" x14ac:dyDescent="0.25">
      <c r="A34" s="20" t="s">
        <v>17</v>
      </c>
      <c r="C34" s="4"/>
      <c r="E34" s="4"/>
      <c r="F34" s="4"/>
      <c r="H34" s="5" t="s">
        <v>18</v>
      </c>
      <c r="J34" s="23">
        <v>202</v>
      </c>
      <c r="L34" s="20" t="s">
        <v>17</v>
      </c>
      <c r="N34" s="4"/>
      <c r="P34" s="4"/>
      <c r="Q34" s="4"/>
      <c r="S34" s="5" t="s">
        <v>18</v>
      </c>
      <c r="U34" s="23">
        <v>203</v>
      </c>
      <c r="W34" s="20" t="s">
        <v>17</v>
      </c>
      <c r="Y34" s="4"/>
      <c r="AA34" s="4"/>
      <c r="AB34" s="4"/>
      <c r="AD34" s="5" t="s">
        <v>18</v>
      </c>
      <c r="AF34" s="23">
        <v>202</v>
      </c>
    </row>
    <row r="35" spans="1:35" ht="15" x14ac:dyDescent="0.25">
      <c r="A35" s="39" t="s">
        <v>187</v>
      </c>
      <c r="C35" s="4"/>
      <c r="E35" s="4"/>
      <c r="F35" s="4"/>
      <c r="H35" s="4"/>
      <c r="I35" s="19"/>
      <c r="L35" s="39" t="s">
        <v>187</v>
      </c>
      <c r="N35" s="4"/>
      <c r="P35" s="4"/>
      <c r="Q35" s="4"/>
      <c r="S35" s="4"/>
      <c r="T35" s="19"/>
      <c r="W35" s="20"/>
      <c r="Y35" s="4"/>
      <c r="AA35" s="4"/>
      <c r="AB35" s="4"/>
      <c r="AD35" s="4"/>
      <c r="AE35" s="19"/>
    </row>
    <row r="36" spans="1:35" x14ac:dyDescent="0.2">
      <c r="A36" s="6" t="s">
        <v>0</v>
      </c>
      <c r="B36" s="6" t="s">
        <v>8</v>
      </c>
      <c r="C36" s="6" t="s">
        <v>0</v>
      </c>
      <c r="D36" s="6" t="s">
        <v>1</v>
      </c>
      <c r="E36" s="6" t="s">
        <v>2</v>
      </c>
      <c r="F36" s="6" t="s">
        <v>3</v>
      </c>
      <c r="G36" s="7" t="s">
        <v>4</v>
      </c>
      <c r="H36" s="6" t="s">
        <v>5</v>
      </c>
      <c r="I36" s="7" t="s">
        <v>4</v>
      </c>
      <c r="J36" s="6" t="s">
        <v>9</v>
      </c>
      <c r="L36" s="6" t="s">
        <v>0</v>
      </c>
      <c r="M36" s="6" t="s">
        <v>8</v>
      </c>
      <c r="N36" s="6" t="s">
        <v>0</v>
      </c>
      <c r="O36" s="6" t="s">
        <v>1</v>
      </c>
      <c r="P36" s="6" t="s">
        <v>2</v>
      </c>
      <c r="Q36" s="6" t="s">
        <v>3</v>
      </c>
      <c r="R36" s="7" t="s">
        <v>4</v>
      </c>
      <c r="S36" s="6" t="s">
        <v>5</v>
      </c>
      <c r="T36" s="7" t="s">
        <v>4</v>
      </c>
      <c r="U36" s="6" t="s">
        <v>9</v>
      </c>
      <c r="W36" s="6" t="s">
        <v>0</v>
      </c>
      <c r="X36" s="6" t="s">
        <v>8</v>
      </c>
      <c r="Y36" s="6" t="s">
        <v>0</v>
      </c>
      <c r="Z36" s="6" t="s">
        <v>1</v>
      </c>
      <c r="AA36" s="6" t="s">
        <v>2</v>
      </c>
      <c r="AB36" s="6" t="s">
        <v>3</v>
      </c>
      <c r="AC36" s="7" t="s">
        <v>4</v>
      </c>
      <c r="AD36" s="6" t="s">
        <v>5</v>
      </c>
      <c r="AE36" s="7" t="s">
        <v>4</v>
      </c>
      <c r="AF36" s="6" t="s">
        <v>9</v>
      </c>
    </row>
    <row r="37" spans="1:35" ht="18" x14ac:dyDescent="0.25">
      <c r="A37" s="8"/>
      <c r="B37" s="8"/>
      <c r="C37" s="8"/>
      <c r="D37" s="9"/>
      <c r="E37" s="10"/>
      <c r="F37" s="10"/>
      <c r="G37" s="9"/>
      <c r="H37" s="10"/>
      <c r="I37" s="9"/>
      <c r="J37" s="9"/>
      <c r="L37" s="8"/>
      <c r="M37" s="8"/>
      <c r="N37" s="8"/>
      <c r="O37" s="9"/>
      <c r="P37" s="10"/>
      <c r="Q37" s="10"/>
      <c r="R37" s="9"/>
      <c r="S37" s="10"/>
      <c r="T37" s="9"/>
      <c r="U37" s="9"/>
      <c r="W37" s="8"/>
      <c r="X37" s="8"/>
      <c r="Y37" s="8"/>
      <c r="Z37" s="9"/>
      <c r="AA37" s="10"/>
      <c r="AB37" s="10"/>
      <c r="AC37" s="9"/>
      <c r="AD37" s="10"/>
      <c r="AE37" s="9"/>
      <c r="AF37" s="9"/>
    </row>
    <row r="38" spans="1:35" x14ac:dyDescent="0.2">
      <c r="A38" s="6"/>
      <c r="B38" s="6"/>
      <c r="C38" s="6"/>
      <c r="D38" s="9"/>
      <c r="E38" s="10"/>
      <c r="F38" s="10"/>
      <c r="G38" s="9"/>
      <c r="H38" s="10"/>
      <c r="I38" s="9"/>
      <c r="J38" s="9"/>
      <c r="L38" s="6"/>
      <c r="M38" s="6"/>
      <c r="N38" s="6"/>
      <c r="O38" s="9"/>
      <c r="P38" s="10"/>
      <c r="Q38" s="10"/>
      <c r="R38" s="9"/>
      <c r="S38" s="10"/>
      <c r="T38" s="9"/>
      <c r="U38" s="9"/>
      <c r="W38" s="6"/>
      <c r="X38" s="6"/>
      <c r="Y38" s="6"/>
      <c r="Z38" s="9"/>
      <c r="AA38" s="10"/>
      <c r="AB38" s="10"/>
      <c r="AC38" s="9"/>
      <c r="AD38" s="10"/>
      <c r="AE38" s="9"/>
      <c r="AF38" s="9"/>
    </row>
    <row r="39" spans="1:35" x14ac:dyDescent="0.2">
      <c r="A39" s="6" t="s">
        <v>6</v>
      </c>
      <c r="B39" s="6" t="s">
        <v>7</v>
      </c>
      <c r="C39" s="6"/>
      <c r="D39" s="9"/>
      <c r="E39" s="10"/>
      <c r="F39" s="10"/>
      <c r="G39" s="9"/>
      <c r="H39" s="10"/>
      <c r="I39" s="9"/>
      <c r="J39" s="9"/>
      <c r="L39" s="6" t="s">
        <v>6</v>
      </c>
      <c r="M39" s="6" t="s">
        <v>7</v>
      </c>
      <c r="N39" s="6"/>
      <c r="O39" s="9"/>
      <c r="P39" s="10"/>
      <c r="Q39" s="10"/>
      <c r="R39" s="9"/>
      <c r="S39" s="10"/>
      <c r="T39" s="9"/>
      <c r="U39" s="9"/>
      <c r="W39" s="6" t="s">
        <v>6</v>
      </c>
      <c r="X39" s="6" t="s">
        <v>7</v>
      </c>
      <c r="Y39" s="6"/>
      <c r="Z39" s="9"/>
      <c r="AA39" s="10"/>
      <c r="AB39" s="10"/>
      <c r="AC39" s="9"/>
      <c r="AD39" s="10"/>
      <c r="AE39" s="9"/>
      <c r="AF39" s="9"/>
    </row>
    <row r="40" spans="1:35" x14ac:dyDescent="0.2">
      <c r="A40" s="9"/>
      <c r="B40" s="9"/>
      <c r="C40" s="10"/>
      <c r="D40" s="9"/>
      <c r="E40" s="10"/>
      <c r="F40" s="10"/>
      <c r="G40" s="9"/>
      <c r="H40" s="10"/>
      <c r="I40" s="9"/>
      <c r="J40" s="9"/>
      <c r="L40" s="9"/>
      <c r="M40" s="9"/>
      <c r="N40" s="10"/>
      <c r="O40" s="9"/>
      <c r="P40" s="10"/>
      <c r="Q40" s="10"/>
      <c r="R40" s="9"/>
      <c r="S40" s="10"/>
      <c r="T40" s="9"/>
      <c r="U40" s="9"/>
      <c r="W40" s="9"/>
      <c r="X40" s="9"/>
      <c r="Y40" s="10"/>
      <c r="Z40" s="9"/>
      <c r="AA40" s="10"/>
      <c r="AB40" s="10"/>
      <c r="AC40" s="9"/>
      <c r="AD40" s="10"/>
      <c r="AE40" s="9"/>
      <c r="AF40" s="9"/>
    </row>
    <row r="41" spans="1:35" ht="15.75" x14ac:dyDescent="0.25">
      <c r="A41" s="11">
        <v>0.33333333333333331</v>
      </c>
      <c r="B41" s="12">
        <v>0.35416666666666669</v>
      </c>
      <c r="C41" s="6"/>
      <c r="D41" s="15" t="s">
        <v>165</v>
      </c>
      <c r="E41" s="16" t="s">
        <v>143</v>
      </c>
      <c r="F41" s="16" t="s">
        <v>144</v>
      </c>
      <c r="G41" s="15"/>
      <c r="H41" s="16" t="s">
        <v>185</v>
      </c>
      <c r="I41" s="16"/>
      <c r="J41" s="16" t="s">
        <v>51</v>
      </c>
      <c r="K41">
        <f>IF(AND(D41&lt;&gt;"",OR(D41=D42,D41=D43,D41=D44,D41=D45,D41=D46,D41=D47,D41=D48,D41=D49,D41=D50,D41=D51,D41=D52,D41=D53,D41=D54,D41=D55,D41=D56,D41=D57,D41=D58,D41=D59,D41=D70,D41=D71,D41=D72,D41=D73,D41=D74,D41=D75,D41=D76,D41=D77,D41=D78,D41=D79,D41=D80,D41=D81,D41=D82,D41=D83,D41=D84,D41=D85,D41=D86,D41=D87,D41=D88,D41=O11,D41=O12,D41=O13,D41=O14,D41=O15,D41=O16,D41=O17,D41=O18,D41=O19,D41=O20,D41=O21,D41=O22,D41=O23,D41=O24,D41=O25,D41=O26,D41=O27,D41=O28,D41=O29,D41=O41,D41=O42,D41=O43,D41=O44,D41=O45,D41=O46,D41=O47,D41=O48,D41=O49,D41=O50,D41=O51,D41=O52,D41=O53,D41=O54,D41=O55,D41=O56,D41=O57,D41=O58,D41=O59,D41=O70,D41=O71,D41=O72,D41=O73,D41=O74,D41=O75,D41=O76,D41=O77,D41=O78,D41=O79,D41=O80,D41=O81,D41=O82,D41=O83,D41=O84,D41=O85,D41=O86,D41=O87,D41=O88,D41=Z11,D41=Z12,D41=Z13,D41=Z14,D41=Z15,D41=Z16,D41=Z17,D41=Z18,D41=Z19,D41=Z20,D41=Z21,D41=Z22,D41=Z23,D41=Z24,D41=Z25,D41=Z26,D41=Z27,D41=Z28,D41=Z29,D41=Z41,D41=Z42,D41=Z43,D41=Z44,D41=Z45,D41=Z46,D41=Z47,D41=Z48,D41=Z49,D41=Z50,D41=Z51,D41=Z52,D41=Z53,D41=Z54,D41=Z55,D41=Z56,D41=Z57,D41=Z58,D41=Z59,D41=Z70,D41=Z71,D41=Z72,D41=Z73,D41=Z74,D41=Z75,D41=Z76,D41=Z77,D41=Z78,D41=Z79,D41=Z80,D41=Z81,D41=Z82,D41=Z83,D41=Z84,D41=Z85,D41=Z86,D41=Z87,D41=Z88)),"Fehler",0)</f>
        <v>0</v>
      </c>
      <c r="L41" s="11">
        <v>0.33333333333333331</v>
      </c>
      <c r="M41" s="12">
        <v>0.35416666666666669</v>
      </c>
      <c r="N41" s="6"/>
      <c r="O41" s="9"/>
      <c r="P41" s="10"/>
      <c r="Q41" s="10"/>
      <c r="R41" s="15"/>
      <c r="S41" s="16"/>
      <c r="T41" s="16"/>
      <c r="U41" s="16"/>
      <c r="V41">
        <f>IF(AND(O41&lt;&gt;"",OR(O41=$O$42,O41=$O$43,O41=$O$44,O41=$O$45,O41=$O$46,O41=$O$47,O41=$O$48,O41=$O$49,O41=$O$50,O41=$O$51,O41=$O$52,O41=$O$53,O41=$O$54,O41=$O$55,O41=$O$56,O41=$O$57,O41=$O$58,O41=$O$59,O41=$O$70,O41=$O$71,O41=$O$72,O41=$O$73,O41=$O$74,O41=$O$75,O41=$O$76,O41=$O$77,O41=$O$78,O41=$O$79,O41=$O$80,O41=$O$81,O41=$O$82,O41=$O$83,O41=$O$84,O41=$O$85,O41=$O$86,O41=$O$87,O41=$O$88,O41=$Z$11,O41=$Z$12,O41=$Z$13,O41=$Z$14,O41=$Z$15,O41=$Z$16,O41=$Z$17,O41=$Z$18,O41=$Z$19,O41=$Z$20,O41=$Z$21,O41=$Z$22,O41=$Z$23,O41=$Z$24,O41=$Z$25,O41=$Z$26,O41=$Z$27,O41=$Z$28,O41=$Z$29,O41=$Z$41,O41=$Z$42,O41=$Z$43,O41=$Z$44,O41=$Z$45,O41=$Z$46,O41=$Z$47,O41=$Z$48,O41=$Z$49,O41=$Z$50,O41=$Z$51,O41=$Z$52,O41=$Z$53,O41=$Z$54,O41=$Z$55,O41=$Z$56,O41=$Z$57,O41=$Z$58,O41=$Z$59,O41=$Z$70,O41=$Z$71,O41=$Z$72,O41=$Z$73,O41=$Z$74,O41=$Z$75,O41=$Z$76,O41=$Z$77,O41=$Z$78,O41=$Z$79,O41=$Z$80,O41=$Z$81,O41=$Z$82,O41=$Z$83,O41=$Z$84,O41=$Z$85,O41=$Z$86,O41=$Z$87,O41=$Z$88)),"Fehler",0)</f>
        <v>0</v>
      </c>
      <c r="W41" s="11">
        <v>0.33333333333333331</v>
      </c>
      <c r="X41" s="12">
        <v>0.35416666666666669</v>
      </c>
      <c r="Y41" s="6"/>
      <c r="Z41" s="15"/>
      <c r="AA41" s="16"/>
      <c r="AB41" s="16"/>
      <c r="AC41" s="15"/>
      <c r="AD41" s="16"/>
      <c r="AE41" s="16"/>
      <c r="AF41" s="16"/>
      <c r="AG41">
        <f>IF(AND(Z41&lt;&gt;"",OR(Z41=$Z$42,Z41=$Z$43,Z41=$Z$44,Z41=$Z$45,Z41=$Z$46,Z41=$Z$47,Z41=$Z$48,Z41=$Z$49,Z41=$Z$50,Z41=$Z$51,Z41=$Z$52,Z41=$Z$53,Z41=$Z$54,Z41=$Z$55,Z41=$Z$56,Z41=$Z$57,Z41=$Z$58,Z41=$Z$59,Z41=$Z$70,Z41=$Z$71,Z41=$Z$72,Z41=$Z$73,Z41=$Z$74,Z41=$Z$75,Z41=$Z$76,Z41=$Z$77,Z41=$Z$78,Z41=$Z$79,Z41=$Z$80,Z41=$Z$81,Z41=$Z$82,Z41=$Z$83,Z41=$Z$84,Z41=$Z$85,Z41=$Z$86,Z41=$Z$87,Z41=$Z$88)),"Fehler",0)</f>
        <v>0</v>
      </c>
    </row>
    <row r="42" spans="1:35" ht="15.75" x14ac:dyDescent="0.25">
      <c r="A42" s="11">
        <v>0.35416666666666669</v>
      </c>
      <c r="B42" s="12">
        <v>0.375</v>
      </c>
      <c r="C42" s="6"/>
      <c r="D42" s="36" t="s">
        <v>62</v>
      </c>
      <c r="E42" s="16" t="s">
        <v>143</v>
      </c>
      <c r="F42" s="16" t="s">
        <v>144</v>
      </c>
      <c r="G42" s="15"/>
      <c r="H42" s="16" t="s">
        <v>185</v>
      </c>
      <c r="I42" s="16"/>
      <c r="J42" s="16" t="s">
        <v>51</v>
      </c>
      <c r="K42">
        <f>IF(AND(D42&lt;&gt;"",OR(D42=D43,D42=D44,D42=D45,D42=D46,D42=D47,D42=D48,D42=D49,D42=D50,D42=D51,D42=D52,D42=D53,D42=D54,D42=D55,D42=D56,D42=D57,D42=D58,D42=D59,D42=D70,D42=D71,D42=D72,D42=D73,D42=D74,D42=D75,D42=D76,D42=D77,D42=D78,D42=D79,D42=D80,D42=D81,D42=D82,D42=D83,D42=D84,D42=D85,D42=D86,D42=D87,D42=D88,D42=O11,D42=O12,D42=O13,D42=O14,D42=O15,D42=O16,D42=O17,D42=O18,D42=O19,D42=O20,D42=O21,D42=O22,D42=O23,D42=O24,D42=O25,D42=O26,D42=O27,D42=O28,D42=O29,D42=O41,D42=O42,D42=O43,D42=O44,D42=O45,D42=O46,D42=O47,D42=O48,D42=O49,D42=O50,D42=O51,D42=O52,D42=O53,D42=O54,D42=O55,D42=O56,D42=O57,D42=O58,D42=O59,D42=O70,D42=O71,D42=O72,D42=O73,D42=O74,D42=O75,D42=O76,D42=O77,D42=O78,D42=O79,D42=O80,D42=O81,D42=O82,D42=O83,D42=O84,D42=O85,D42=O86,D42=O87,D42=O88,D42=Z11,D42=Z12,D42=Z13,D42=Z14,D42=Z15,D42=Z16,D42=Z17,D42=Z18,D42=Z19,D42=Z20,D42=Z21,D42=Z22,D42=Z23,D42=Z24,D42=Z25,D42=Z26,D42=Z27,D42=Z28,D42=Z29,D42=Z41,D42=Z42,D42=Z43,D42=Z44,D42=Z45,D42=Z46,D42=Z47,D42=Z48,D42=Z49,D42=Z50,D42=Z51,D42=Z52,D42=Z53,D42=Z54,D42=Z55,D42=Z56,D42=Z57,D42=Z58,D42=Z59,D42=Z70,D42=Z71,D42=Z72,D42=Z73,D42=Z74,D42=Z75,D42=Z76,D42=Z77,D42=Z78,D42=Z79,D42=Z80,D42=Z81,D42=Z82,D42=Z83,D42=Z84,D42=Z85,D42=Z86,D42=Z87,D42=Z88)),"Fehler",0)</f>
        <v>0</v>
      </c>
      <c r="L42" s="11">
        <v>0.35416666666666669</v>
      </c>
      <c r="M42" s="12">
        <v>0.375</v>
      </c>
      <c r="N42" s="6"/>
      <c r="O42" s="15"/>
      <c r="P42" s="10"/>
      <c r="Q42" s="10"/>
      <c r="R42" s="15"/>
      <c r="S42" s="16"/>
      <c r="T42" s="16"/>
      <c r="U42" s="16"/>
      <c r="V42">
        <f>IF(AND(O42&lt;&gt;"",OR(O42=$O$43,O42=$O$44,O42=$O$45,O42=$O$46,O42=$O$47,O42=$O$48,O42=$O$49,O42=$O$50,O42=$O$51,O42=$O$52,O42=$O$53,O42=$O$54,O42=$O$55,O42=$O$56,O42=$O$57,O42=$O$58,O42=$O$59,O42=$O$70,O42=$O$71,O42=$O$72,O42=$O$73,O42=$O$74,O42=$O$75,O42=$O$76,O42=$O$77,O42=$O$78,O42=$O$79,O42=$O$80,O42=$O$81,O42=$O$82,O42=$O$83,O42=$O$84,O42=$O$85,O42=$O$86,O42=$O$87,O42=$O$88,O42=$Z$11,O42=$Z$12,O42=$Z$13,O42=$Z$14,O42=$Z$15,O42=$Z$16,O42=$Z$17,O42=$Z$18,O42=$Z$19,O42=$Z$20,O42=$Z$21,O42=$Z$22,O42=$Z$23,O42=$Z$24,O42=$Z$25,O42=$Z$26,O42=$Z$27,O42=$Z$28,O42=$Z$29,O42=$Z$41,O42=$Z$42,O42=$Z$43,O42=$Z$44,O42=$Z$45,O42=$Z$46,O42=$Z$47,O42=$Z$48,O42=$Z$49,O42=$Z$50,O42=$Z$51,O42=$Z$52,O42=$Z$53,O42=$Z$54,O42=$Z$55,O42=$Z$56,O42=$Z$57,O42=$Z$58,O42=$Z$59,O42=$Z$70,O42=$Z$71,O42=$Z$72,O42=$Z$73,O42=$Z$74,O42=$Z$75,O42=$Z$76,O42=$Z$77,O42=$Z$78,O42=$Z$79,O42=$Z$80,O42=$Z$81,O42=$Z$82,O42=$Z$83,O42=$Z$84,O42=$Z$85,O42=$Z$86,O42=$Z$87,O42=$Z$88)),"Fehler",0)</f>
        <v>0</v>
      </c>
      <c r="W42" s="11">
        <v>0.35416666666666669</v>
      </c>
      <c r="X42" s="12">
        <v>0.375</v>
      </c>
      <c r="Y42" s="6"/>
      <c r="Z42" s="15"/>
      <c r="AA42" s="16"/>
      <c r="AB42" s="16"/>
      <c r="AC42" s="15"/>
      <c r="AD42" s="16"/>
      <c r="AE42" s="16"/>
      <c r="AF42" s="16"/>
      <c r="AG42">
        <f>IF(AND(Z42&lt;&gt;"",OR(Z42=$Z$43,Z42=$Z$44,Z42=$Z$45,Z42=$Z$46,Z42=$Z$47,Z42=$Z$48,Z42=$Z$49,Z42=$Z$50,Z42=$Z$51,Z42=$Z$52,Z42=$Z$53,Z42=$Z$54,Z42=$Z$55,Z42=$Z$56,Z42=$Z$57,Z42=$Z$58,Z42=$Z$59,Z42=$Z$70,Z42=$Z$71,Z42=$Z$72,Z42=$Z$73,Z42=$Z$74,Z42=$Z$75,Z42=$Z$76,Z42=$Z$77,Z42=$Z$78,Z42=$Z$79,Z42=$Z$80,Z42=$Z$81,Z42=$Z$82,Z42=$Z$83,Z42=$Z$84,Z42=$Z$85,Z42=$Z$86,Z42=$Z$87,Z42=$Z$88)),"Fehler",0)</f>
        <v>0</v>
      </c>
    </row>
    <row r="43" spans="1:35" ht="15.75" x14ac:dyDescent="0.25">
      <c r="A43" s="11">
        <v>0.375</v>
      </c>
      <c r="B43" s="12">
        <v>0.39583333333333331</v>
      </c>
      <c r="C43" s="6"/>
      <c r="D43" s="15" t="s">
        <v>122</v>
      </c>
      <c r="E43" s="16" t="s">
        <v>143</v>
      </c>
      <c r="F43" s="16" t="s">
        <v>144</v>
      </c>
      <c r="G43" s="15"/>
      <c r="H43" s="16" t="s">
        <v>185</v>
      </c>
      <c r="I43" s="16"/>
      <c r="J43" s="16" t="s">
        <v>51</v>
      </c>
      <c r="K43">
        <f>IF(AND(D43&lt;&gt;"",OR(D43=D44,D43=D45,D43=D46,D43=D47,D43=D48,D43=D49,D43=D50,D43=D51,D43=D52,D43=D53,D43=D54,D43=D55,D43=D56,D43=D57,D43=D58,D43=D59,D43=D70,D43=D71,D43=D72,D43=D73,D43=D74,D43=D75,D43=D76,D43=D77,D43=D78,D43=D79,D43=D80,D43=D81,D43=D82,D43=D83,D43=D84,D43=D85,D43=D86,D43=D87,D43=D88,D43=O11,D43=O12,D43=O13,D43=O14,D43=O15,D43=O16,D43=O17,D43=O18,D43=O19,D43=O20,D43=O21,D43=O22,D43=O23,D43=O24,D43=O25,D43=O26,D43=O27,D43=O28,D43=O29,D43=O41,D43=O42,D43=O43,D43=O44,D43=O45,D43=O46,D43=O47,D43=O48,D43=O49,D43=O50,D43=O51,D43=O52,D43=O53,D43=O54,D43=O55,D43=O56,D43=O57,D43=O58,D43=O59,D43=O70,D43=O71,D43=O72,D43=O73,D43=O74,D43=O75,D43=O76,D43=O77,D43=O78,D43=O79,D43=O80,D43=O81,D43=O82,D43=O83,D43=O84,D43=O85,D43=O86,D43=O87,D43=O88,D43=Z11,D43=Z12,D43=Z13,D43=Z14,D43=Z15,D43=Z16,D43=Z17,D43=Z18,D43=Z19,D43=Z20,D43=Z21,D43=Z22,D43=Z23,D43=Z24,D43=Z25,D43=Z26,D43=Z27,D43=Z28,D43=Z29,D43=Z41,D43=Z42,D43=Z43,D43=Z44,D43=Z45,D43=Z46,D43=Z47,D43=Z48,D43=Z49,D43=Z50,D43=Z51,D43=Z52,D43=Z53,D43=Z54,D43=Z55,D43=Z56,D43=Z57,D43=Z58,D43=Z59,D43=Z70,D43=Z71,D43=Z72,D43=Z73,D43=Z74,D43=Z75,D43=Z76,D43=Z77,D43=Z78,D43=Z79,D43=Z80,D43=Z81,D43=Z82,D43=Z83,D43=Z84,D43=Z85,D43=Z86,D43=Z87,D43=Z88)),"Fehler",0)</f>
        <v>0</v>
      </c>
      <c r="L43" s="11"/>
      <c r="M43" s="12"/>
      <c r="N43" s="6"/>
      <c r="O43" s="15"/>
      <c r="P43" s="10"/>
      <c r="Q43" s="10"/>
      <c r="R43" s="15"/>
      <c r="S43" s="16"/>
      <c r="T43" s="16"/>
      <c r="U43" s="16"/>
      <c r="V43">
        <f>IF(AND(O43&lt;&gt;"",OR(O43=$O$44,O43=$O$45,O43=$O$46,O43=$O$47,O43=$O$48,O43=$O$49,O43=$O$50,O43=$O$51,O43=$O$52,O43=$O$53,O43=$O$54,O43=$O$55,O43=$O$56,O43=$O$57,O43=$O$58,O43=$O$59,O43=$O$70,O43=$O$71,O43=$O$72,O43=$O$73,O43=$O$74,O43=$O$75,O43=$O$76,O43=$O$77,O43=$O$78,O43=$O$79,O43=$O$80,O43=$O$81,O43=$O$82,O43=$O$83,O43=$O$84,O43=$O$85,O43=$O$86,O43=$O$87,O43=$O$88,O43=$Z$11,O43=$Z$12,O43=$Z$13,O43=$Z$14,O43=$Z$15,O43=$Z$16,O43=$Z$17,O43=$Z$18,O43=$Z$19,O43=$Z$20,O43=$Z$21,O43=$Z$22,O43=$Z$23,O43=$Z$24,O43=$Z$25,O43=$Z$26,O43=$Z$27,O43=$Z$28,O43=$Z$29,O43=$Z$41,O43=$Z$42,O43=$Z$43,O43=$Z$44,O43=$Z$45,O43=$Z$46,O43=$Z$47,O43=$Z$48,O43=$Z$49,O43=$Z$50,O43=$Z$51,O43=$Z$52,O43=$Z$53,O43=$Z$54,O43=$Z$55,O43=$Z$56,O43=$Z$57,O43=$Z$58,O43=$Z$59,O43=$Z$70,O43=$Z$71,O43=$Z$72,O43=$Z$73,O43=$Z$74,O43=$Z$75,O43=$Z$76,O43=$Z$77,O43=$Z$78,O43=$Z$79,O43=$Z$80,O43=$Z$81,O43=$Z$82,O43=$Z$83,O43=$Z$84,O43=$Z$85,O43=$Z$86,O43=$Z$87,O43=$Z$88)),"Fehler",0)</f>
        <v>0</v>
      </c>
      <c r="W43" s="11">
        <v>0.375</v>
      </c>
      <c r="X43" s="12">
        <v>0.39583333333333331</v>
      </c>
      <c r="Y43" s="6"/>
      <c r="Z43" s="15"/>
      <c r="AA43" s="16"/>
      <c r="AB43" s="16"/>
      <c r="AC43" s="15"/>
      <c r="AD43" s="16"/>
      <c r="AE43" s="16"/>
      <c r="AF43" s="16"/>
      <c r="AG43">
        <f>IF(AND(Z43&lt;&gt;"",OR(Z43=$Z$44,Z43=$Z$45,Z43=$Z$46,Z43=$Z$47,Z43=$Z$48,Z43=$Z$49,Z43=$Z$50,Z43=$Z$51,Z43=$Z$52,Z43=$Z$53,Z43=$Z$54,Z43=$Z$55,Z43=$Z$56,Z43=$Z$57,Z43=$Z$58,Z43=$Z$59,Z43=$Z$70,Z43=$Z$71,Z43=$Z$72,Z43=$Z$73,Z43=$Z$74,Z43=$Z$75,Z43=$Z$76,Z43=$Z$77,Z43=$Z$78,Z43=$Z$79,Z43=$Z$80,Z43=$Z$81,Z43=$Z$82,Z43=$Z$83,Z43=$Z$84,Z43=$Z$85,Z43=$Z$86,Z43=$Z$87,Z43=$Z$88)),"Fehler",0)</f>
        <v>0</v>
      </c>
    </row>
    <row r="44" spans="1:35" ht="15.75" x14ac:dyDescent="0.25">
      <c r="A44" s="11">
        <v>0.39583333333333331</v>
      </c>
      <c r="B44" s="12">
        <v>0.41666666666666669</v>
      </c>
      <c r="C44" s="6"/>
      <c r="D44" s="15" t="s">
        <v>71</v>
      </c>
      <c r="E44" s="16" t="s">
        <v>143</v>
      </c>
      <c r="F44" s="16" t="s">
        <v>144</v>
      </c>
      <c r="G44" s="15"/>
      <c r="H44" s="16" t="s">
        <v>185</v>
      </c>
      <c r="I44" s="16"/>
      <c r="J44" s="16" t="s">
        <v>51</v>
      </c>
      <c r="K44">
        <f>IF(AND(D44&lt;&gt;"",OR(D44=D45,D44=D46,D44=D47,D44=D48,D44=D49,D44=D50,D44=D51,D44=D52,D44=D53,D44=D54,D44=D55,D44=D56,D44=D57,D44=D58,D44=D59,D44=D70,D44=D71,D44=D72,D44=D73,D44=D74,D44=D75,D44=D76,D44=D77,D44=D78,D44=D79,D44=D80,D44=D81,D44=D82,D44=D83,D44=D84,D44=D85,D44=D86,D44=D87,D44=D88,D44=O11,D44=O12,D44=O13,D44=O14,D44=O15,D44=O16,D44=O17,D44=O18,D44=O19,D44=O20,D44=O21,D44=O22,D44=O23,D44=O24,D44=O25,D44=O26,D44=O27,D44=O28,D44=O29,D44=O41,D44=O42,D44=O43,D44=O44,D44=O45,D44=O46,D44=O47,D44=O48,D44=O49,D44=O50,D44=O51,D44=O52,D44=O53,D44=O54,D44=O55,D44=O56,D44=O57,D44=O58,D44=O59,D44=O70,D44=O71,D44=O72,D44=O73,D44=O74,D44=O75,D44=O76,D44=O77,D44=O78,D44=O79,D44=O80,D44=O81,D44=O82,D44=O83,D44=O84,D44=O85,D44=O86,D44=O87,D44=O88,D44=Z11,D44=Z12,D44=Z13,D44=Z14,D44=Z15,D44=Z16,D44=Z17,D44=Z18,D44=Z19,D44=Z20,D44=Z21,D44=Z22,D44=Z23,D44=Z24,D44=Z25,D44=Z26,D44=Z27,D44=Z28,D44=Z29,D44=Z41,D44=Z42,D44=Z43,D44=Z44,D44=Z45,D44=Z46,D44=Z47,D44=Z48,D44=Z49,D44=Z50,D44=Z51,D44=Z52,D44=Z53,D44=Z54,D44=Z55,D44=Z56,D44=Z57,D44=Z58,D44=Z59,D44=Z70,D44=Z71,D44=Z72,D44=Z73,D44=Z74,D44=Z75,D44=Z76,D44=Z77,D44=Z78,D44=Z79,D44=Z80,D44=Z81,D44=Z82,D44=Z83,D44=Z84,D44=Z85,D44=Z86,D44=Z87,D44=Z88)),"Fehler",0)</f>
        <v>0</v>
      </c>
      <c r="L44" s="11">
        <v>0.39583333333333331</v>
      </c>
      <c r="M44" s="12">
        <v>0.41666666666666669</v>
      </c>
      <c r="N44" s="16"/>
      <c r="O44" s="15"/>
      <c r="P44" s="10"/>
      <c r="Q44" s="10"/>
      <c r="R44" s="15"/>
      <c r="S44" s="16"/>
      <c r="T44" s="16"/>
      <c r="U44" s="16"/>
      <c r="V44">
        <f>IF(AND(O44&lt;&gt;"",OR(O44=$O$45,O44=$O$46,O44=$O$47,O44=$O$48,O44=$O$49,O44=$O$50,O44=$O$51,O44=$O$52,O44=$O$53,O44=$O$54,O44=$O$55,O44=$O$56,O44=$O$57,O44=$O$58,O44=$O$59,O44=$O$70,O44=$O$71,O44=$O$72,O44=$O$73,O44=$O$74,O44=$O$75,O44=$O$76,O44=$O$77,O44=$O$78,O44=$O$79,O44=$O$80,O44=$O$81,O44=$O$82,O44=$O$83,O44=$O$84,O44=$O$85,O44=$O$86,O44=$O$87,O44=$O$88,O44=$Z$11,O44=$Z$12,O44=$Z$13,O44=$Z$14,O44=$Z$15,O44=$Z$16,O44=$Z$17,O44=$Z$18,O44=$Z$19,O44=$Z$20,O44=$Z$21,O44=$Z$22,O44=$Z$23,O44=$Z$24,O44=$Z$25,O44=$Z$26,O44=$Z$27,O44=$Z$28,O44=$Z$29,O44=$Z$41,O44=$Z$42,O44=$Z$43,O44=$Z$44,O44=$Z$45,O44=$Z$46,O44=$Z$47,O44=$Z$48,O44=$Z$49,O44=$Z$50,O44=$Z$51,O44=$Z$52,O44=$Z$53,O44=$Z$54,O44=$Z$55,O44=$Z$56,O44=$Z$57,O44=$Z$58,O44=$Z$59,O44=$Z$70,O44=$Z$71,O44=$Z$72,O44=$Z$73,O44=$Z$74,O44=$Z$75,O44=$Z$76,O44=$Z$77,O44=$Z$78,O44=$Z$79,O44=$Z$80,O44=$Z$81,O44=$Z$82,O44=$Z$83,O44=$Z$84,O44=$Z$85,O44=$Z$86,O44=$Z$87,O44=$Z$88)),"Fehler",0)</f>
        <v>0</v>
      </c>
      <c r="W44" s="11">
        <v>0.39583333333333331</v>
      </c>
      <c r="X44" s="12">
        <v>0.41666666666666669</v>
      </c>
      <c r="Y44" s="6"/>
      <c r="Z44" s="15"/>
      <c r="AA44" s="16"/>
      <c r="AB44" s="16"/>
      <c r="AC44" s="15"/>
      <c r="AD44" s="16"/>
      <c r="AE44" s="16"/>
      <c r="AF44" s="16"/>
      <c r="AG44">
        <f>IF(AND(Z44&lt;&gt;"",OR(Z44=$Z$45,Z44=$Z$46,Z44=$Z$47,Z44=$Z$48,Z44=$Z$49,Z44=$Z$50,Z44=$Z$51,Z44=$Z$52,Z44=$Z$53,Z44=$Z$54,Z44=$Z$55,Z44=$Z$56,Z44=$Z$57,Z44=$Z$58,Z44=$Z$59,Z44=$Z$70,Z44=$Z$71,Z44=$Z$72,Z44=$Z$73,Z44=$Z$74,Z44=$Z$75,Z44=$Z$76,Z44=$Z$77,Z44=$Z$78,Z44=$Z$79,Z44=$Z$80,Z44=$Z$81,Z44=$Z$82,Z44=$Z$83,Z44=$Z$84,Z44=$Z$85,Z44=$Z$86,Z44=$Z$87,Z44=$Z$88)),"Fehler",0)</f>
        <v>0</v>
      </c>
    </row>
    <row r="45" spans="1:35" ht="15.75" x14ac:dyDescent="0.25">
      <c r="A45" s="11"/>
      <c r="B45" s="12"/>
      <c r="C45" s="6"/>
      <c r="D45" s="15"/>
      <c r="E45" s="16"/>
      <c r="F45" s="16"/>
      <c r="G45" s="15"/>
      <c r="H45" s="16"/>
      <c r="I45" s="16"/>
      <c r="J45" s="16"/>
      <c r="K45">
        <f>IF(AND(D45&lt;&gt;"",OR(D45=$D$46,D45=$D$47,D45=$D$48,D45=$D$49,D45=$D$50,D45=$D$51,D45=$D$52,D45=$D$53,D45=$D$54,D45=$D$55,D45=$D$56,D45=$D$57,D45=$D$58,D45=$D$59,D45=$D$70,D45=$D$71,D45=$D$72,D45=$D$73,D45=$D$74,D45=$D$75,D45=$D$76,D45=$D$77,D45=$D$78,D45=$D$79,D45=$D$80,D45=$D$81,D45=$D$82,D45=$D$83,D45=$D$84,D45=$D$85,D45=$D$86,D45=$D$87,D45=$D$88,D45=$O$11,D45=$O$12,D45=$O$13,D45=$O$14,D45=$O$15,D45=$O$16,D45=$O$17,D45=$O$18,D45=$O$19,D45=$O$20,D45=$O$21,D45=$O$22,D45=$O$23,D45=$O$24,D45=$O$25,D45=$O$26,D45=$O$27,D45=$O$28,D45=$O$29,D45=$O$41,D45=$O$42,D45=$O$43,D45=$O$44,D45=$O$45,D45=$O$46,D45=$O$47,D45=$O$48,D45=$O$49,D45=$O$50,D45=$O$51,D45=$O$52,D45=$O$53,D45=$O$54,D45=$O$55,D45=$O$56,D45=$O$57,D45=$O$58,D45=$O$59,D45=$O$70,D45=$O$71,D45=$O$72,D45=$O$73,D45=$O$74,D45=$O$75,D45=$O$76,D45=$O$77,D45=$O$78,D45=$O$79,D45=$O$80,D45=$O$81,D45=$O$82,D45=$O$83,D45=$O$84,D45=$O$85,D45=$O$86,D45=$O$87,D45=$O$88,D45=$Z$11,D45=$Z$12,D45=$Z$13,D45=$Z$14,D45=$Z$15,D45=$Z$16,D45=$Z$17,D45=$Z$18,D45=$Z$19,D45=$Z$20,D45=$Z$21,D45=$Z$22,D45=$Z$23,D45=$Z$24,D45=$Z$25,D45=$Z$26,D45=$Z$27,D45=$Z$28,D45=$Z$29,D45=$Z$41,D45=$Z$42,D45=$Z$43,D45=$Z$44,D45=$Z$45,D45=$Z$46,D45=$Z$47,D45=$Z$48,D45=$Z$49,D45=$Z$50,D45=$Z$51,D45=$Z$52,D45=$Z$53,D45=$Z$54,D45=$Z$55,D45=$Z$56,D45=$Z$57,D45=$Z$58,D45=$Z$59,D45=$Z$70,D45=$Z$71,D45=$Z$72,D45=$Z$73,D45=$Z$74,D45=$Z$75,D45=$Z$76,D45=$Z$77,D45=$Z$78,D45=$Z$79,D45=$Z$80,D45=$Z$81,D45=$Z$82,D45=$Z$83,D45=$Z$84,D45=$Z$85,D45=$Z$86,D45=$Z$87,D45=$Z$88)),"Fehler",0)</f>
        <v>0</v>
      </c>
      <c r="L45" s="11">
        <v>0.41666666666666669</v>
      </c>
      <c r="M45" s="12">
        <v>0.4375</v>
      </c>
      <c r="N45" s="16"/>
      <c r="O45" s="32"/>
      <c r="P45" s="10"/>
      <c r="Q45" s="10"/>
      <c r="R45" s="15"/>
      <c r="S45" s="16"/>
      <c r="T45" s="16"/>
      <c r="U45" s="16"/>
      <c r="V45">
        <f>IF(AND(O45&lt;&gt;"",OR(O45=$O$46,O45=$O$47,O45=$O$48,O45=$O$49,O45=$O$50,O45=$O$51,O45=$O$52,O45=$O$53,O45=$O$54,O45=$O$55,O45=$O$56,O45=$O$57,O45=$O$58,O45=$O$59,O45=$O$70,O45=$O$71,O45=$O$72,O45=$O$73,O45=$O$74,O45=$O$75,O45=$O$76,O45=$O$77,O45=$O$78,O45=$O$79,O45=$O$80,O45=$O$81,O45=$O$82,O45=$O$83,O45=$O$84,O45=$O$85,O45=$O$86,O45=$O$87,O45=$O$88,O45=$Z$11,O45=$Z$12,O45=$Z$13,O45=$Z$14,O45=$Z$15,O45=$Z$16,O45=$Z$17,O45=$Z$18,O45=$Z$19,O45=$Z$20,O45=$Z$21,O45=$Z$22,O45=$Z$23,O45=$Z$24,O45=$Z$25,O45=$Z$26,O45=$Z$27,O45=$Z$28,O45=$Z$29,O45=$Z$41,O45=$Z$42,O45=$Z$43,O45=$Z$44,O45=$Z$45,O45=$Z$46,O45=$Z$47,O45=$Z$48,O45=$Z$49,O45=$Z$50,O45=$Z$51,O45=$Z$52,O45=$Z$53,O45=$Z$54,O45=$Z$55,O45=$Z$56,O45=$Z$57,O45=$Z$58,O45=$Z$59,O45=$Z$70,O45=$Z$71,O45=$Z$72,O45=$Z$73,O45=$Z$74,O45=$Z$75,O45=$Z$76,O45=$Z$77,O45=$Z$78,O45=$Z$79,O45=$Z$80,O45=$Z$81,O45=$Z$82,O45=$Z$83,O45=$Z$84,O45=$Z$85,O45=$Z$86,O45=$Z$87,O45=$Z$88)),"Fehler",0)</f>
        <v>0</v>
      </c>
      <c r="W45" s="11"/>
      <c r="X45" s="12"/>
      <c r="Y45" s="6"/>
      <c r="Z45" s="15"/>
      <c r="AA45" s="16"/>
      <c r="AB45" s="16"/>
      <c r="AC45" s="15"/>
      <c r="AD45" s="16"/>
      <c r="AE45" s="16"/>
      <c r="AF45" s="16"/>
      <c r="AG45">
        <f>IF(AND(Z45&lt;&gt;"",OR(Z45=$Z$46,Z45=$Z$47,Z45=$Z$48,Z45=$Z$49,Z45=$Z$50,Z45=$Z$51,Z45=$Z$52,Z45=$Z$53,Z45=$Z$54,Z45=$Z$55,Z45=$Z$56,Z45=$Z$57,Z45=$Z$58,Z45=$Z$59,Z45=$Z$70,Z45=$Z$71,Z45=$Z$72,Z45=$Z$73,Z45=$Z$74,Z45=$Z$75,Z45=$Z$76,Z45=$Z$77,Z45=$Z$78,Z45=$Z$79,Z45=$Z$80,Z45=$Z$81,Z45=$Z$82,Z45=$Z$83,Z45=$Z$84,Z45=$Z$85,Z45=$Z$86,Z45=$Z$87,Z45=$Z$88)),"Fehler",0)</f>
        <v>0</v>
      </c>
      <c r="AH45" s="13"/>
      <c r="AI45" s="13"/>
    </row>
    <row r="46" spans="1:35" ht="15.75" x14ac:dyDescent="0.25">
      <c r="A46" s="11">
        <v>0.4375</v>
      </c>
      <c r="B46" s="12">
        <v>0.45833333333333331</v>
      </c>
      <c r="C46" s="6"/>
      <c r="D46" s="15" t="s">
        <v>69</v>
      </c>
      <c r="E46" s="16" t="s">
        <v>148</v>
      </c>
      <c r="F46" s="16" t="s">
        <v>150</v>
      </c>
      <c r="G46" s="15"/>
      <c r="H46" s="16" t="s">
        <v>147</v>
      </c>
      <c r="I46" s="16"/>
      <c r="J46" s="16" t="s">
        <v>51</v>
      </c>
      <c r="K46">
        <f>IF(AND(D46&lt;&gt;"",OR(D46=$D$47,D46=$D$48,D46=$D$49,D46=$D$50,D46=$D$51,D46=$D$52,D46=$D$53,D46=$D$54,D46=$D$55,D46=$D$56,D46=$D$57,D46=$D$58,D46=$D$59,D46=$D$70,D46=$D$71,D46=$D$72,D46=$D$73,D46=$D$74,D46=$D$75,D46=$D$76,D46=$D$77,D46=$D$78,D46=$D$79,D46=$D$80,D46=$D$81,D46=$D$82,D46=$D$83,D46=$D$84,D46=$D$85,D46=$D$86,D46=$D$87,D46=$D$88,D46=$O$11,D46=$O$12,D46=$O$13,D46=$O$14,D46=$O$15,D46=$O$16,D46=$O$17,D46=$O$18,D46=$O$19,D46=$O$20,D46=$O$21,D46=$O$22,D46=$O$23,D46=$O$24,D46=$O$25,D46=$O$26,D46=$O$27,D46=$O$28,D46=$O$29,D46=$O$41,D46=$O$42,D46=$O$43,D46=$O$44,D46=$O$45,D46=$O$46,D46=$O$47,D46=$O$48,D46=$O$49,D46=$O$50,D46=$O$51,D46=$O$52,D46=$O$53,D46=$O$54,D46=$O$55,D46=$O$56,D46=$O$57,D46=$O$58,D46=$O$59,D46=$O$70,D46=$O$71,D46=$O$72,D46=$O$73,D46=$O$74,D46=$O$75,D46=$O$76,D46=$O$77,D46=$O$78,D46=$O$79,D46=$O$80,D46=$O$81,D46=$O$82,D46=$O$83,D46=$O$84,D46=$O$85,D46=$O$86,D46=$O$87,D46=$O$88,D46=$Z$11,D46=$Z$12,D46=$Z$13,D46=$Z$14,D46=$Z$15,D46=$Z$16,D46=$Z$17,D46=$Z$18,D46=$Z$19,D46=$Z$20,D46=$Z$21,D46=$Z$22,D46=$Z$23,D46=$Z$24,D46=$Z$25,D46=$Z$26,D46=$Z$27,D46=$Z$28,D46=$Z$29,D46=$Z$41,D46=$Z$42,D46=$Z$43,D46=$Z$44,D46=$Z$45,D46=$Z$46,D46=$Z$47,D46=$Z$48,D46=$Z$49,D46=$Z$50,D46=$Z$51,D46=$Z$52,D46=$Z$53,D46=$Z$54,D46=$Z$55,D46=$Z$56,D46=$Z$57,D46=$Z$58,D46=$Z$59,D46=$Z$70,D46=$Z$71,D46=$Z$72,D46=$Z$73,D46=$Z$74,D46=$Z$75,D46=$Z$76,D46=$Z$77,D46=$Z$78,D46=$Z$79,D46=$Z$80,D46=$Z$81,D46=$Z$82,D46=$Z$83,D46=$Z$84,D46=$Z$85,D46=$Z$86,D46=$Z$87,D46=$Z$88)),"Fehler",0)</f>
        <v>0</v>
      </c>
      <c r="L46" s="11">
        <v>0.4375</v>
      </c>
      <c r="M46" s="12">
        <v>0.45833333333333331</v>
      </c>
      <c r="N46" s="6"/>
      <c r="O46" s="15"/>
      <c r="P46" s="10"/>
      <c r="Q46" s="10"/>
      <c r="R46" s="15"/>
      <c r="S46" s="16"/>
      <c r="T46" s="16"/>
      <c r="U46" s="16"/>
      <c r="V46">
        <f>IF(AND(O46&lt;&gt;"",OR(O46=$O$47,O46=$O$48,O46=$O$49,O46=$O$50,O46=$O$51,O46=$O$52,O46=$O$53,O46=$O$54,O46=$O$55,O46=$O$56,O46=$O$57,O46=$O$58,O46=$O$59,O46=$O$70,O46=$O$71,O46=$O$72,O46=$O$73,O46=$O$74,O46=$O$75,O46=$O$76,O46=$O$77,O46=$O$78,O46=$O$79,O46=$O$80,O46=$O$81,O46=$O$82,O46=$O$83,O46=$O$84,O46=$O$85,O46=$O$86,O46=$O$87,O46=$O$88,O46=$Z$11,O46=$Z$12,O46=$Z$13,O46=$Z$14,O46=$Z$15,O46=$Z$16,O46=$Z$17,O46=$Z$18,O46=$Z$19,O46=$Z$20,O46=$Z$21,O46=$Z$22,O46=$Z$23,O46=$Z$24,O46=$Z$25,O46=$Z$26,O46=$Z$27,O46=$Z$28,O46=$Z$29,O46=$Z$41,O46=$Z$42,O46=$Z$43,O46=$Z$44,O46=$Z$45,O46=$Z$46,O46=$Z$47,O46=$Z$48,O46=$Z$49,O46=$Z$50,O46=$Z$51,O46=$Z$52,O46=$Z$53,O46=$Z$54,O46=$Z$55,O46=$Z$56,O46=$Z$57,O46=$Z$58,O46=$Z$59,O46=$Z$70,O46=$Z$71,O46=$Z$72,O46=$Z$73,O46=$Z$74,O46=$Z$75,O46=$Z$76,O46=$Z$77,O46=$Z$78,O46=$Z$79,O46=$Z$80,O46=$Z$81,O46=$Z$82,O46=$Z$83,O46=$Z$84,O46=$Z$85,O46=$Z$86,O46=$Z$87,O46=$Z$88)),"Fehler",0)</f>
        <v>0</v>
      </c>
      <c r="W46" s="11">
        <v>0.4375</v>
      </c>
      <c r="X46" s="12">
        <v>0.45833333333333331</v>
      </c>
      <c r="Y46" s="6"/>
      <c r="Z46" s="15"/>
      <c r="AA46" s="16"/>
      <c r="AB46" s="16"/>
      <c r="AC46" s="15"/>
      <c r="AD46" s="16"/>
      <c r="AE46" s="16"/>
      <c r="AF46" s="16"/>
      <c r="AG46">
        <f>IF(AND(Z46&lt;&gt;"",OR(Z46=$Z$47,Z46=$Z$48,Z46=$Z$49,Z46=$Z$50,Z46=$Z$51,Z46=$Z$52,Z46=$Z$53,Z46=$Z$54,Z46=$Z$55,Z46=$Z$56,Z46=$Z$57,Z46=$Z$58,Z46=$Z$59,Z46=$Z$70,Z46=$Z$71,Z46=$Z$72,Z46=$Z$73,Z46=$Z$74,Z46=$Z$75,Z46=$Z$76,Z46=$Z$77,Z46=$Z$78,Z46=$Z$79,Z46=$Z$80,Z46=$Z$81,Z46=$Z$82,Z46=$Z$83,Z46=$Z$84,Z46=$Z$85,Z46=$Z$86,Z46=$Z$87,Z46=$Z$88)),"Fehler",0)</f>
        <v>0</v>
      </c>
      <c r="AH46" s="18"/>
      <c r="AI46" s="13"/>
    </row>
    <row r="47" spans="1:35" ht="15.75" x14ac:dyDescent="0.25">
      <c r="A47" s="11">
        <v>0.45833333333333331</v>
      </c>
      <c r="B47" s="12">
        <v>0.47916666666666669</v>
      </c>
      <c r="C47" s="6"/>
      <c r="D47" s="15" t="s">
        <v>154</v>
      </c>
      <c r="E47" s="16" t="s">
        <v>148</v>
      </c>
      <c r="F47" s="16" t="s">
        <v>150</v>
      </c>
      <c r="G47" s="15"/>
      <c r="H47" s="16" t="s">
        <v>147</v>
      </c>
      <c r="I47" s="16"/>
      <c r="J47" s="16" t="s">
        <v>51</v>
      </c>
      <c r="K47">
        <f>IF(AND(D47&lt;&gt;"",OR(D47=$D$48,D47=$D$49,D47=$D$50,D47=$D$51,D47=$D$52,D47=$D$53,D47=$D$54,D47=$D$55,D47=$D$56,D47=$D$57,D47=$D$58,D47=$D$59,D47=$D$70,D47=$D$71,D47=$D$72,D47=$D$73,D47=$D$74,D47=$D$75,D47=$D$76,D47=$D$77,D47=$D$78,D47=$D$79,D47=$D$80,D47=$D$81,D47=$D$82,D47=$D$83,D47=$D$84,D47=$D$85,D47=$D$86,D47=$D$87,D47=$D$88,D47=$O$11,D47=$O$12,D47=$O$13,D47=$O$14,D47=$O$15,D47=$O$16,D47=$O$17,D47=$O$18,D47=$O$19,D47=$O$20,D47=$O$21,D47=$O$22,D47=$O$23,D47=$O$24,D47=$O$25,D47=$O$26,D47=$O$27,D47=$O$28,D47=$O$29,D47=$O$41,D47=$O$42,D47=$O$43,D47=$O$44,D47=$O$45,D47=$O$46,D47=$O$47,D47=$O$48,D47=$O$49,D47=$O$50,D47=$O$51,D47=$O$52,D47=$O$53,D47=$O$54,D47=$O$55,D47=$O$56,D47=$O$57,D47=$O$58,D47=$O$59,D47=$O$70,D47=$O$71,D47=$O$72,D47=$O$73,D47=$O$74,D47=$O$75,D47=$O$76,D47=$O$77,D47=$O$78,D47=$O$79,D47=$O$80,D47=$O$81,D47=$O$82,D47=$O$83,D47=$O$84,D47=$O$85,D47=$O$86,D47=$O$87,D47=$O$88,D47=$Z$11,D47=$Z$12,D47=$Z$13,D47=$Z$14,D47=$Z$15,D47=$Z$16,D47=$Z$17,D47=$Z$18,D47=$Z$19,D47=$Z$20,D47=$Z$21,D47=$Z$22,D47=$Z$23,D47=$Z$24,D47=$Z$25,D47=$Z$26,D47=$Z$27,D47=$Z$28,D47=$Z$29,D47=$Z$41,D47=$Z$42,D47=$Z$43,D47=$Z$44,D47=$Z$45,D47=$Z$46,D47=$Z$47,D47=$Z$48,D47=$Z$49,D47=$Z$50,D47=$Z$51,D47=$Z$52,D47=$Z$53,D47=$Z$54,D47=$Z$55,D47=$Z$56,D47=$Z$57,D47=$Z$58,D47=$Z$59,D47=$Z$70,D47=$Z$71,D47=$Z$72,D47=$Z$73,D47=$Z$74,D47=$Z$75,D47=$Z$76,D47=$Z$77,D47=$Z$78,D47=$Z$79,D47=$Z$80,D47=$Z$81,D47=$Z$82,D47=$Z$83,D47=$Z$84,D47=$Z$85,D47=$Z$86,D47=$Z$87,D47=$Z$88)),"Fehler",0)</f>
        <v>0</v>
      </c>
      <c r="L47" s="11">
        <v>0.45833333333333331</v>
      </c>
      <c r="M47" s="12">
        <v>0.47916666666666669</v>
      </c>
      <c r="N47" s="6"/>
      <c r="O47" s="15"/>
      <c r="P47" s="10"/>
      <c r="Q47" s="10"/>
      <c r="R47" s="15"/>
      <c r="S47" s="16"/>
      <c r="T47" s="16"/>
      <c r="U47" s="16"/>
      <c r="V47">
        <f>IF(AND(O47&lt;&gt;"",OR(O47=$O$48,O47=$O$49,O47=$O$50,O47=$O$51,O47=$O$52,O47=$O$53,O47=$O$54,O47=$O$55,O47=$O$56,O47=$O$57,O47=$O$58,O47=$O$59,O47=$O$70,O47=$O$71,O47=$O$72,O47=$O$73,O47=$O$74,O47=$O$75,O47=$O$76,O47=$O$77,O47=$O$78,O47=$O$79,O47=$O$80,O47=$O$81,O47=$O$82,O47=$O$83,O47=$O$84,O47=$O$85,O47=$O$86,O47=$O$87,O47=$O$88,O47=$Z$11,O47=$Z$12,O47=$Z$13,O47=$Z$14,O47=$Z$15,O47=$Z$16,O47=$Z$17,O47=$Z$18,O47=$Z$19,O47=$Z$20,O47=$Z$21,O47=$Z$22,O47=$Z$23,O47=$Z$24,O47=$Z$25,O47=$Z$26,O47=$Z$27,O47=$Z$28,O47=$Z$29,O47=$Z$41,O47=$Z$42,O47=$Z$43,O47=$Z$44,O47=$Z$45,O47=$Z$46,O47=$Z$47,O47=$Z$48,O47=$Z$49,O47=$Z$50,O47=$Z$51,O47=$Z$52,O47=$Z$53,O47=$Z$54,O47=$Z$55,O47=$Z$56,O47=$Z$57,O47=$Z$58,O47=$Z$59,O47=$Z$70,O47=$Z$71,O47=$Z$72,O47=$Z$73,O47=$Z$74,O47=$Z$75,O47=$Z$76,O47=$Z$77,O47=$Z$78,O47=$Z$79,O47=$Z$80,O47=$Z$81,O47=$Z$82,O47=$Z$83,O47=$Z$84,O47=$Z$85,O47=$Z$86,O47=$Z$87,O47=$Z$88)),"Fehler",0)</f>
        <v>0</v>
      </c>
      <c r="W47" s="11">
        <v>0.45833333333333331</v>
      </c>
      <c r="X47" s="12">
        <v>0.47916666666666669</v>
      </c>
      <c r="Y47" s="6"/>
      <c r="Z47" s="15"/>
      <c r="AA47" s="16"/>
      <c r="AB47" s="16"/>
      <c r="AC47" s="15"/>
      <c r="AD47" s="16"/>
      <c r="AE47" s="16"/>
      <c r="AF47" s="16"/>
      <c r="AG47">
        <f>IF(AND(Z47&lt;&gt;"",OR(Z47=$Z$48,Z47=$Z$49,Z47=$Z$50,Z47=$Z$51,Z47=$Z$52,Z47=$Z$53,Z47=$Z$54,Z47=$Z$55,Z47=$Z$56,Z47=$Z$57,Z47=$Z$58,Z47=$Z$59,Z47=$Z$70,Z47=$Z$71,Z47=$Z$72,Z47=$Z$73,Z47=$Z$74,Z47=$Z$75,Z47=$Z$76,Z47=$Z$77,Z47=$Z$78,Z47=$Z$79,Z47=$Z$80,Z47=$Z$81,Z47=$Z$82,Z47=$Z$83,Z47=$Z$84,Z47=$Z$85,Z47=$Z$86,Z47=$Z$87,Z47=$Z$88)),"Fehler",0)</f>
        <v>0</v>
      </c>
      <c r="AH47" s="18"/>
      <c r="AI47" s="13"/>
    </row>
    <row r="48" spans="1:35" ht="15.75" x14ac:dyDescent="0.25">
      <c r="A48" s="11">
        <v>0.47916666666666669</v>
      </c>
      <c r="B48" s="12">
        <v>0.5</v>
      </c>
      <c r="C48" s="6"/>
      <c r="D48" s="15" t="s">
        <v>161</v>
      </c>
      <c r="E48" s="16" t="s">
        <v>148</v>
      </c>
      <c r="F48" s="16" t="s">
        <v>150</v>
      </c>
      <c r="G48" s="15"/>
      <c r="H48" s="16" t="s">
        <v>147</v>
      </c>
      <c r="I48" s="16"/>
      <c r="J48" s="16" t="s">
        <v>51</v>
      </c>
      <c r="K48">
        <f>IF(AND(D48&lt;&gt;"",OR(D48=$D$49,D48=$D$50,D48=$D$51,D48=$D$52,D48=$D$53,D48=$D$54,D48=$D$55,D48=$D$56,D48=$D$57,D48=$D$58,D48=$D$59,D48=$D$70,D48=$D$71,D48=$D$72,D48=$D$73,D48=$D$74,D48=$D$75,D48=$D$76,D48=$D$77,D48=$D$78,D48=$D$79,D48=$D$80,D48=$D$81,D48=$D$82,D48=$D$83,D48=$D$84,D48=$D$85,D48=$D$86,D48=$D$87,D48=$D$88,D48=$O$11,D48=$O$12,D48=$O$13,D48=$O$14,D48=$O$15,D48=$O$16,D48=$O$17,D48=$O$18,D48=$O$19,D48=$O$20,D48=$O$21,D48=$O$22,D48=$O$23,D48=$O$24,D48=$O$25,D48=$O$26,D48=$O$27,D48=$O$28,D48=$O$29,D48=$O$41,D48=$O$42,D48=$O$43,D48=$O$44,D48=$O$45,D48=$O$46,D48=$O$47,D48=$O$48,D48=$O$49,D48=$O$50,D48=$O$51,D48=$O$52,D48=$O$53,D48=$O$54,D48=$O$55,D48=$O$56,D48=$O$57,D48=$O$58,D48=$O$59,D48=$O$70,D48=$O$71,D48=$O$72,D48=$O$73,D48=$O$74,D48=$O$75,D48=$O$76,D48=$O$77,D48=$O$78,D48=$O$79,D48=$O$80,D48=$O$81,D48=$O$82,D48=$O$83,D48=$O$84,D48=$O$85,D48=$O$86,D48=$O$87,D48=$O$88,D48=$Z$11,D48=$Z$12,D48=$Z$13,D48=$Z$14,D48=$Z$15,D48=$Z$16,D48=$Z$17,D48=$Z$18,D48=$Z$19,D48=$Z$20,D48=$Z$21,D48=$Z$22,D48=$Z$23,D48=$Z$24,D48=$Z$25,D48=$Z$26,D48=$Z$27,D48=$Z$28,D48=$Z$29,D48=$Z$41,D48=$Z$42,D48=$Z$43,D48=$Z$44,D48=$Z$45,D48=$Z$46,D48=$Z$47,D48=$Z$48,D48=$Z$49,D48=$Z$50,D48=$Z$51,D48=$Z$52,D48=$Z$53,D48=$Z$54,D48=$Z$55,D48=$Z$56,D48=$Z$57,D48=$Z$58,D48=$Z$59,D48=$Z$70,D48=$Z$71,D48=$Z$72,D48=$Z$73,D48=$Z$74,D48=$Z$75,D48=$Z$76,D48=$Z$77,D48=$Z$78,D48=$Z$79,D48=$Z$80,D48=$Z$81,D48=$Z$82,D48=$Z$83,D48=$Z$84,D48=$Z$85,D48=$Z$86,D48=$Z$87,D48=$Z$88)),"Fehler",0)</f>
        <v>0</v>
      </c>
      <c r="L48" s="11">
        <v>0.47916666666666669</v>
      </c>
      <c r="M48" s="12">
        <v>0.5</v>
      </c>
      <c r="N48" s="6"/>
      <c r="O48" s="15"/>
      <c r="P48" s="10"/>
      <c r="Q48" s="10"/>
      <c r="R48" s="15"/>
      <c r="S48" s="16"/>
      <c r="T48" s="16"/>
      <c r="U48" s="16"/>
      <c r="V48">
        <f>IF(AND(O48&lt;&gt;"",OR(O48=$O$49,O48=$O$50,O48=$O$51,O48=$O$52,O48=$O$53,O48=$O$54,O48=$O$55,O48=$O$56,O48=$O$57,O48=$O$58,O48=$O$59,O48=$O$70,O48=$O$71,O48=$O$72,O48=$O$73,O48=$O$74,O48=$O$75,O48=$O$76,O48=$O$77,O48=$O$78,O48=$O$79,O48=$O$80,O48=$O$81,O48=$O$82,O48=$O$83,O48=$O$84,O48=$O$85,O48=$O$86,O48=$O$87,O48=$O$88,O48=$Z$11,O48=$Z$12,O48=$Z$13,O48=$Z$14,O48=$Z$15,O48=$Z$16,O48=$Z$17,O48=$Z$18,O48=$Z$19,O48=$Z$20,O48=$Z$21,O48=$Z$22,O48=$Z$23,O48=$Z$24,O48=$Z$25,O48=$Z$26,O48=$Z$27,O48=$Z$28,O48=$Z$29,O48=$Z$41,O48=$Z$42,O48=$Z$43,O48=$Z$44,O48=$Z$45,O48=$Z$46,O48=$Z$47,O48=$Z$48,O48=$Z$49,O48=$Z$50,O48=$Z$51,O48=$Z$52,O48=$Z$53,O48=$Z$54,O48=$Z$55,O48=$Z$56,O48=$Z$57,O48=$Z$58,O48=$Z$59,O48=$Z$70,O48=$Z$71,O48=$Z$72,O48=$Z$73,O48=$Z$74,O48=$Z$75,O48=$Z$76,O48=$Z$77,O48=$Z$78,O48=$Z$79,O48=$Z$80,O48=$Z$81,O48=$Z$82,O48=$Z$83,O48=$Z$84,O48=$Z$85,O48=$Z$86,O48=$Z$87,O48=$Z$88)),"Fehler",0)</f>
        <v>0</v>
      </c>
      <c r="W48" s="11">
        <v>0.47916666666666669</v>
      </c>
      <c r="X48" s="12">
        <v>0.5</v>
      </c>
      <c r="Y48" s="6"/>
      <c r="Z48" s="15"/>
      <c r="AA48" s="16"/>
      <c r="AB48" s="16"/>
      <c r="AC48" s="15"/>
      <c r="AD48" s="16"/>
      <c r="AE48" s="16"/>
      <c r="AF48" s="16"/>
      <c r="AG48">
        <f>IF(AND(Z48&lt;&gt;"",OR(Z48=$Z$49,Z48=$Z$50,Z48=$Z$51,Z48=$Z$52,Z48=$Z$53,Z48=$Z$54,Z48=$Z$55,Z48=$Z$56,Z48=$Z$57,Z48=$Z$58,Z48=$Z$59,Z48=$Z$70,Z48=$Z$71,Z48=$Z$72,Z48=$Z$73,Z48=$Z$74,Z48=$Z$75,Z48=$Z$76,Z48=$Z$77,Z48=$Z$78,Z48=$Z$79,Z48=$Z$80,Z48=$Z$81,Z48=$Z$82,Z48=$Z$83,Z48=$Z$84,Z48=$Z$85,Z48=$Z$86,Z48=$Z$87,Z48=$Z$88)),"Fehler",0)</f>
        <v>0</v>
      </c>
      <c r="AH48" s="17"/>
    </row>
    <row r="49" spans="1:34" ht="15.75" x14ac:dyDescent="0.25">
      <c r="A49" s="11"/>
      <c r="B49" s="12"/>
      <c r="C49" s="6"/>
      <c r="D49" s="36"/>
      <c r="E49" s="16"/>
      <c r="F49" s="16"/>
      <c r="G49" s="15"/>
      <c r="H49" s="16"/>
      <c r="I49" s="16"/>
      <c r="J49" s="16"/>
      <c r="K49">
        <f>IF(AND(D49&lt;&gt;"",OR(D49=$D$50,D49=$D$51,D49=$D$52,D49=$D$53,D49=$D$54,D49=$D$55,D49=$D$56,D49=$D$57,D49=$D$58,D49=$D$59,D49=$D$70,D49=$D$71,D49=$D$72,D49=$D$73,D49=$D$74,D49=$D$75,D49=$D$76,D49=$D$77,D49=$D$78,D49=$D$79,D49=$D$80,D49=$D$81,D49=$D$82,D49=$D$83,D49=$D$84,D49=$D$85,D49=$D$86,D49=$D$87,D49=$D$88,D49=$O$11,D49=$O$12,D49=$O$13,D49=$O$14,D49=$O$15,D49=$O$16,D49=$O$17,D49=$O$18,D49=$O$19,D49=$O$20,D49=$O$21,D49=$O$22,D49=$O$23,D49=$O$24,D49=$O$25,D49=$O$26,D49=$O$27,D49=$O$28,D49=$O$29,D49=$O$41,D49=$O$42,D49=$O$43,D49=$O$44,D49=$O$45,D49=$O$46,D49=$O$47,D49=$O$48,D49=$O$49,D49=$O$50,D49=$O$51,D49=$O$52,D49=$O$53,D49=$O$54,D49=$O$55,D49=$O$56,D49=$O$57,D49=$O$58,D49=$O$59,D49=$O$70,D49=$O$71,D49=$O$72,D49=$O$73,D49=$O$74,D49=$O$75,D49=$O$76,D49=$O$77,D49=$O$78,D49=$O$79,D49=$O$80,D49=$O$81,D49=$O$82,D49=$O$83,D49=$O$84,D49=$O$85,D49=$O$86,D49=$O$87,D49=$O$88,D49=$Z$11,D49=$Z$12,D49=$Z$13,D49=$Z$14,D49=$Z$15,D49=$Z$16,D49=$Z$17,D49=$Z$18,D49=$Z$19,D49=$Z$20,D49=$Z$21,D49=$Z$22,D49=$Z$23,D49=$Z$24,D49=$Z$25,D49=$Z$26,D49=$Z$27,D49=$Z$28,D49=$Z$29,D49=$Z$41,D49=$Z$42,D49=$Z$43,D49=$Z$44,D49=$Z$45,D49=$Z$46,D49=$Z$47,D49=$Z$48,D49=$Z$49,D49=$Z$50,D49=$Z$51,D49=$Z$52,D49=$Z$53,D49=$Z$54,D49=$Z$55,D49=$Z$56,D49=$Z$57,D49=$Z$58,D49=$Z$59,D49=$Z$70,D49=$Z$71,D49=$Z$72,D49=$Z$73,D49=$Z$74,D49=$Z$75,D49=$Z$76,D49=$Z$77,D49=$Z$78,D49=$Z$79,D49=$Z$80,D49=$Z$81,D49=$Z$82,D49=$Z$83,D49=$Z$84,D49=$Z$85,D49=$Z$86,D49=$Z$87,D49=$Z$88)),"Fehler",0)</f>
        <v>0</v>
      </c>
      <c r="L49" s="11">
        <v>0.5</v>
      </c>
      <c r="M49" s="12">
        <v>0.52083333333333337</v>
      </c>
      <c r="N49" s="6"/>
      <c r="O49" s="15"/>
      <c r="P49" s="10"/>
      <c r="Q49" s="10"/>
      <c r="R49" s="15"/>
      <c r="S49" s="16"/>
      <c r="T49" s="16"/>
      <c r="U49" s="16"/>
      <c r="V49">
        <f>IF(AND(O49&lt;&gt;"",OR(O49=$O$50,O49=$O$51,O49=$O$52,O49=$O$53,O49=$O$54,O49=$O$55,O49=$O$56,O49=$O$57,O49=$O$58,O49=$O$59,O49=$O$70,O49=$O$71,O49=$O$72,O49=$O$73,O49=$O$74,O49=$O$75,O49=$O$76,O49=$O$77,O49=$O$78,O49=$O$79,O49=$O$80,O49=$O$81,O49=$O$82,O49=$O$83,O49=$O$84,O49=$O$85,O49=$O$86,O49=$O$87,O49=$O$88,O49=$Z$11,O49=$Z$12,O49=$Z$13,O49=$Z$14,O49=$Z$15,O49=$Z$16,O49=$Z$17,O49=$Z$18,O49=$Z$19,O49=$Z$20,O49=$Z$21,O49=$Z$22,O49=$Z$23,O49=$Z$24,O49=$Z$25,O49=$Z$26,O49=$Z$27,O49=$Z$28,O49=$Z$29,O49=$Z$41,O49=$Z$42,O49=$Z$43,O49=$Z$44,O49=$Z$45,O49=$Z$46,O49=$Z$47,O49=$Z$48,O49=$Z$49,O49=$Z$50,O49=$Z$51,O49=$Z$52,O49=$Z$53,O49=$Z$54,O49=$Z$55,O49=$Z$56,O49=$Z$57,O49=$Z$58,O49=$Z$59,O49=$Z$70,O49=$Z$71,O49=$Z$72,O49=$Z$73,O49=$Z$74,O49=$Z$75,O49=$Z$76,O49=$Z$77,O49=$Z$78,O49=$Z$79,O49=$Z$80,O49=$Z$81,O49=$Z$82,O49=$Z$83,O49=$Z$84,O49=$Z$85,O49=$Z$86,O49=$Z$87,O49=$Z$88)),"Fehler",0)</f>
        <v>0</v>
      </c>
      <c r="W49" s="11">
        <v>0.5</v>
      </c>
      <c r="X49" s="12">
        <v>0.52083333333333337</v>
      </c>
      <c r="Y49" s="6"/>
      <c r="Z49" s="15"/>
      <c r="AA49" s="16"/>
      <c r="AB49" s="16"/>
      <c r="AC49" s="15"/>
      <c r="AD49" s="16"/>
      <c r="AE49" s="16"/>
      <c r="AF49" s="16"/>
      <c r="AG49">
        <f>IF(AND(Z49&lt;&gt;"",OR(Z49=$Z$50,Z49=$Z$51,Z49=$Z$52,Z49=$Z$53,Z49=$Z$54,Z49=$Z$55,Z49=$Z$56,Z49=$Z$57,Z49=$Z$58,Z49=$Z$59,Z49=$Z$70,Z49=$Z$71,Z49=$Z$72,Z49=$Z$73,Z49=$Z$74,Z49=$Z$75,Z49=$Z$76,Z49=$Z$77,Z49=$Z$78,Z49=$Z$79,Z49=$Z$80,Z49=$Z$81,Z49=$Z$82,Z49=$Z$83,Z49=$Z$84,Z49=$Z$85,Z49=$Z$86,Z49=$Z$87,Z49=$Z$88)),"Fehler",0)</f>
        <v>0</v>
      </c>
      <c r="AH49" s="17"/>
    </row>
    <row r="50" spans="1:34" ht="15.75" x14ac:dyDescent="0.25">
      <c r="A50" s="11">
        <v>0.52083333333333337</v>
      </c>
      <c r="B50" s="12">
        <v>0.54166666666666663</v>
      </c>
      <c r="C50" s="6"/>
      <c r="D50" s="15" t="s">
        <v>166</v>
      </c>
      <c r="E50" s="16" t="s">
        <v>143</v>
      </c>
      <c r="F50" s="16" t="s">
        <v>144</v>
      </c>
      <c r="G50" s="15"/>
      <c r="H50" s="16" t="s">
        <v>182</v>
      </c>
      <c r="I50" s="16"/>
      <c r="J50" s="16" t="s">
        <v>51</v>
      </c>
      <c r="K50">
        <f>IF(AND(D50&lt;&gt;"",OR(D50=$D$51,D50=$D$52,D50=$D$53,D50=$D$54,D50=$D$55,D50=$D$56,D50=$D$57,D50=$D$58,D50=$D$59,D50=$D$70,D50=$D$71,D50=$D$72,D50=$D$73,D50=$D$74,D50=$D$75,D50=$D$76,D50=$D$77,D50=$D$78,D50=$D$79,D50=$D$80,D50=$D$81,D50=$D$82,D50=$D$83,D50=$D$84,D50=$D$85,D50=$D$86,D50=$D$87,D50=$D$88,D50=$O$11,D50=$O$12,D50=$O$13,D50=$O$14,D50=$O$15,D50=$O$16,D50=$O$17,D50=$O$18,D50=$O$19,D50=$O$20,D50=$O$21,D50=$O$22,D50=$O$23,D50=$O$24,D50=$O$25,D50=$O$26,D50=$O$27,D50=$O$28,D50=$O$29,D50=$O$41,D50=$O$42,D50=$O$43,D50=$O$44,D50=$O$45,D50=$O$46,D50=$O$47,D50=$O$48,D50=$O$49,D50=$O$50,D50=$O$51,D50=$O$52,D50=$O$53,D50=$O$54,D50=$O$55,D50=$O$56,D50=$O$57,D50=$O$58,D50=$O$59,D50=$O$70,D50=$O$71,D50=$O$72,D50=$O$73,D50=$O$74,D50=$O$75,D50=$O$76,D50=$O$77,D50=$O$78,D50=$O$79,D50=$O$80,D50=$O$81,D50=$O$82,D50=$O$83,D50=$O$84,D50=$O$85,D50=$O$86,D50=$O$87,D50=$O$88,D50=$Z$11,D50=$Z$12,D50=$Z$13,D50=$Z$14,D50=$Z$15,D50=$Z$16,D50=$Z$17,D50=$Z$18,D50=$Z$19,D50=$Z$20,D50=$Z$21,D50=$Z$22,D50=$Z$23,D50=$Z$24,D50=$Z$25,D50=$Z$26,D50=$Z$27,D50=$Z$28,D50=$Z$29,D50=$Z$41,D50=$Z$42,D50=$Z$43,D50=$Z$44,D50=$Z$45,D50=$Z$46,D50=$Z$47,D50=$Z$48,D50=$Z$49,D50=$Z$50,D50=$Z$51,D50=$Z$52,D50=$Z$53,D50=$Z$54,D50=$Z$55,D50=$Z$56,D50=$Z$57,D50=$Z$58,D50=$Z$59,D50=$Z$70,D50=$Z$71,D50=$Z$72,D50=$Z$73,D50=$Z$74,D50=$Z$75,D50=$Z$76,D50=$Z$77,D50=$Z$78,D50=$Z$79,D50=$Z$80,D50=$Z$81,D50=$Z$82,D50=$Z$83,D50=$Z$84,D50=$Z$85,D50=$Z$86,D50=$Z$87,D50=$Z$88)),"Fehler",0)</f>
        <v>0</v>
      </c>
      <c r="L50" s="11"/>
      <c r="M50" s="12"/>
      <c r="N50" s="6"/>
      <c r="O50" s="15"/>
      <c r="P50" s="10"/>
      <c r="Q50" s="10"/>
      <c r="R50" s="15"/>
      <c r="S50" s="16"/>
      <c r="T50" s="16"/>
      <c r="U50" s="16"/>
      <c r="V50">
        <f>IF(AND(O50&lt;&gt;"",OR(O50=$O$51,O50=$O$52,O50=$O$53,O50=$O$54,O50=$O$55,O50=$O$56,O50=$O$57,O50=$O$58,O50=$O$59,O50=$O$70,O50=$O$71,O50=$O$72,O50=$O$73,O50=$O$74,O50=$O$75,O50=$O$76,O50=$O$77,O50=$O$78,O50=$O$79,O50=$O$80,O50=$O$81,O50=$O$82,O50=$O$83,O50=$O$84,O50=$O$85,O50=$O$86,O50=$O$87,O50=$O$88,O50=$Z$11,O50=$Z$12,O50=$Z$13,O50=$Z$14,O50=$Z$15,O50=$Z$16,O50=$Z$17,O50=$Z$18,O50=$Z$19,O50=$Z$20,O50=$Z$21,O50=$Z$22,O50=$Z$23,O50=$Z$24,O50=$Z$25,O50=$Z$26,O50=$Z$27,O50=$Z$28,O50=$Z$29,O50=$Z$41,O50=$Z$42,O50=$Z$43,O50=$Z$44,O50=$Z$45,O50=$Z$46,O50=$Z$47,O50=$Z$48,O50=$Z$49,O50=$Z$50,O50=$Z$51,O50=$Z$52,O50=$Z$53,O50=$Z$54,O50=$Z$55,O50=$Z$56,O50=$Z$57,O50=$Z$58,O50=$Z$59,O50=$Z$70,O50=$Z$71,O50=$Z$72,O50=$Z$73,O50=$Z$74,O50=$Z$75,O50=$Z$76,O50=$Z$77,O50=$Z$78,O50=$Z$79,O50=$Z$80,O50=$Z$81,O50=$Z$82,O50=$Z$83,O50=$Z$84,O50=$Z$85,O50=$Z$86,O50=$Z$87,O50=$Z$88)),"Fehler",0)</f>
        <v>0</v>
      </c>
      <c r="W50" s="11"/>
      <c r="X50" s="12"/>
      <c r="Y50" s="6"/>
      <c r="Z50" s="15"/>
      <c r="AA50" s="16"/>
      <c r="AB50" s="16"/>
      <c r="AC50" s="15"/>
      <c r="AD50" s="16"/>
      <c r="AE50" s="16"/>
      <c r="AF50" s="16"/>
      <c r="AG50">
        <f>IF(AND(Z50&lt;&gt;"",OR(Z50=$Z$51,Z50=$Z$52,Z50=$Z$53,Z50=$Z$54,Z50=$Z$55,Z50=$Z$56,Z50=$Z$57,Z50=$Z$58,Z50=$Z$59,Z50=$Z$70,Z50=$Z$71,Z50=$Z$72,Z50=$Z$73,Z50=$Z$74,Z50=$Z$75,Z50=$Z$76,Z50=$Z$77,Z50=$Z$78,Z50=$Z$79,Z50=$Z$80,Z50=$Z$81,Z50=$Z$82,Z50=$Z$83,Z50=$Z$84,Z50=$Z$85,Z50=$Z$86,Z50=$Z$87,Z50=$Z$88)),"Fehler",0)</f>
        <v>0</v>
      </c>
      <c r="AH50" s="17"/>
    </row>
    <row r="51" spans="1:34" ht="15.75" x14ac:dyDescent="0.25">
      <c r="A51" s="11">
        <v>0.54166666666666663</v>
      </c>
      <c r="B51" s="12">
        <v>0.5625</v>
      </c>
      <c r="C51" s="6"/>
      <c r="D51" s="15" t="s">
        <v>103</v>
      </c>
      <c r="E51" s="16" t="s">
        <v>143</v>
      </c>
      <c r="F51" s="16" t="s">
        <v>144</v>
      </c>
      <c r="G51" s="15"/>
      <c r="H51" s="16" t="s">
        <v>182</v>
      </c>
      <c r="I51" s="16"/>
      <c r="J51" s="16" t="s">
        <v>51</v>
      </c>
      <c r="K51">
        <f>IF(AND(D51&lt;&gt;"",OR(D51=$D$52,D51=$D$53,D51=$D$54,D51=$D$55,D51=$D$56,D51=$D$57,D51=$D$58,D51=$D$59,D51=$D$70,D51=$D$71,D51=$D$72,D51=$D$73,D51=$D$74,D51=$D$75,D51=$D$76,D51=$D$77,D51=$D$78,D51=$D$79,D51=$D$80,D51=$D$81,D51=$D$82,D51=$D$83,D51=$D$84,D51=$D$85,D51=$D$86,D51=$D$87,D51=$D$88,D51=$O$11,D51=$O$12,D51=$O$13,D51=$O$14,D51=$O$15,D51=$O$16,D51=$O$17,D51=$O$18,D51=$O$19,D51=$O$20,D51=$O$21,D51=$O$22,D51=$O$23,D51=$O$24,D51=$O$25,D51=$O$26,D51=$O$27,D51=$O$28,D51=$O$29,D51=$O$41,D51=$O$42,D51=$O$43,D51=$O$44,D51=$O$45,D51=$O$46,D51=$O$47,D51=$O$48,D51=$O$49,D51=$O$50,D51=$O$51,D51=$O$52,D51=$O$53,D51=$O$54,D51=$O$55,D51=$O$56,D51=$O$57,D51=$O$58,D51=$O$59,D51=$O$70,D51=$O$71,D51=$O$72,D51=$O$73,D51=$O$74,D51=$O$75,D51=$O$76,D51=$O$77,D51=$O$78,D51=$O$79,D51=$O$80,D51=$O$81,D51=$O$82,D51=$O$83,D51=$O$84,D51=$O$85,D51=$O$86,D51=$O$87,D51=$O$88,D51=$Z$11,D51=$Z$12,D51=$Z$13,D51=$Z$14,D51=$Z$15,D51=$Z$16,D51=$Z$17,D51=$Z$18,D51=$Z$19,D51=$Z$20,D51=$Z$21,D51=$Z$22,D51=$Z$23,D51=$Z$24,D51=$Z$25,D51=$Z$26,D51=$Z$27,D51=$Z$28,D51=$Z$29,D51=$Z$41,D51=$Z$42,D51=$Z$43,D51=$Z$44,D51=$Z$45,D51=$Z$46,D51=$Z$47,D51=$Z$48,D51=$Z$49,D51=$Z$50,D51=$Z$51,D51=$Z$52,D51=$Z$53,D51=$Z$54,D51=$Z$55,D51=$Z$56,D51=$Z$57,D51=$Z$58,D51=$Z$59,D51=$Z$70,D51=$Z$71,D51=$Z$72,D51=$Z$73,D51=$Z$74,D51=$Z$75,D51=$Z$76,D51=$Z$77,D51=$Z$78,D51=$Z$79,D51=$Z$80,D51=$Z$81,D51=$Z$82,D51=$Z$83,D51=$Z$84,D51=$Z$85,D51=$Z$86,D51=$Z$87,D51=$Z$88)),"Fehler",0)</f>
        <v>0</v>
      </c>
      <c r="L51" s="11">
        <v>0.54166666666666663</v>
      </c>
      <c r="M51" s="12">
        <v>0.5625</v>
      </c>
      <c r="N51" s="6"/>
      <c r="O51" s="9" t="s">
        <v>132</v>
      </c>
      <c r="P51" s="10" t="s">
        <v>48</v>
      </c>
      <c r="Q51" s="10" t="s">
        <v>49</v>
      </c>
      <c r="R51" s="15"/>
      <c r="S51" s="16" t="s">
        <v>50</v>
      </c>
      <c r="T51" s="16"/>
      <c r="U51" s="16" t="s">
        <v>44</v>
      </c>
      <c r="V51">
        <f>IF(AND(O51&lt;&gt;"",OR(O51=$O$52,O51=$O$53,O51=$O$54,O51=$O$55,O51=$O$56,O51=$O$57,O51=$O$58,O51=$O$59,O51=$O$70,O51=$O$71,O51=$O$72,O51=$O$73,O51=$O$74,O51=$O$75,O51=$O$76,O51=$O$77,O51=$O$78,O51=$O$79,O51=$O$80,O51=$O$81,O51=$O$82,O51=$O$83,O51=$O$84,O51=$O$85,O51=$O$86,O51=$O$87,O51=$O$88,O51=$Z$11,O51=$Z$12,O51=$Z$13,O51=$Z$14,O51=$Z$15,O51=$Z$16,O51=$Z$17,O51=$Z$18,O51=$Z$19,O51=$Z$20,O51=$Z$21,O51=$Z$22,O51=$Z$23,O51=$Z$24,O51=$Z$25,O51=$Z$26,O51=$Z$27,O51=$Z$28,O51=$Z$29,O51=$Z$41,O51=$Z$42,O51=$Z$43,O51=$Z$44,O51=$Z$45,O51=$Z$46,O51=$Z$47,O51=$Z$48,O51=$Z$49,O51=$Z$50,O51=$Z$51,O51=$Z$52,O51=$Z$53,O51=$Z$54,O51=$Z$55,O51=$Z$56,O51=$Z$57,O51=$Z$58,O51=$Z$59,O51=$Z$70,O51=$Z$71,O51=$Z$72,O51=$Z$73,O51=$Z$74,O51=$Z$75,O51=$Z$76,O51=$Z$77,O51=$Z$78,O51=$Z$79,O51=$Z$80,O51=$Z$81,O51=$Z$82,O51=$Z$83,O51=$Z$84,O51=$Z$85,O51=$Z$86,O51=$Z$87,O51=$Z$88)),"Fehler",0)</f>
        <v>0</v>
      </c>
      <c r="W51" s="11">
        <v>0.54166666666666663</v>
      </c>
      <c r="X51" s="12">
        <v>0.5625</v>
      </c>
      <c r="Y51" s="6"/>
      <c r="Z51" s="15"/>
      <c r="AA51" s="16"/>
      <c r="AB51" s="16"/>
      <c r="AC51" s="15"/>
      <c r="AD51" s="16"/>
      <c r="AE51" s="15"/>
      <c r="AF51" s="16"/>
      <c r="AG51">
        <f>IF(AND(Z51&lt;&gt;"",OR(Z51=$Z$52,Z51=$Z$53,Z51=$Z$54,Z51=$Z$55,Z51=$Z$56,Z51=$Z$57,Z51=$Z$58,Z51=$Z$59,Z51=$Z$70,Z51=$Z$71,Z51=$Z$72,Z51=$Z$73,Z51=$Z$74,Z51=$Z$75,Z51=$Z$76,Z51=$Z$77,Z51=$Z$78,Z51=$Z$79,Z51=$Z$80,Z51=$Z$81,Z51=$Z$82,Z51=$Z$83,Z51=$Z$84,Z51=$Z$85,Z51=$Z$86,Z51=$Z$87,Z51=$Z$88)),"Fehler",0)</f>
        <v>0</v>
      </c>
      <c r="AH51" s="17"/>
    </row>
    <row r="52" spans="1:34" ht="15.75" x14ac:dyDescent="0.25">
      <c r="A52" s="11">
        <v>0.5625</v>
      </c>
      <c r="B52" s="12">
        <v>0.58333333333333337</v>
      </c>
      <c r="C52" s="6"/>
      <c r="D52" s="15" t="s">
        <v>125</v>
      </c>
      <c r="E52" s="16" t="s">
        <v>143</v>
      </c>
      <c r="F52" s="16" t="s">
        <v>144</v>
      </c>
      <c r="G52" s="15"/>
      <c r="H52" s="16" t="s">
        <v>182</v>
      </c>
      <c r="I52" s="16"/>
      <c r="J52" s="16" t="s">
        <v>51</v>
      </c>
      <c r="K52">
        <f>IF(AND(D52&lt;&gt;"",OR(D52=$D$53,D52=$D$54,D52=$D$55,D52=$D$56,D52=$D$57,D52=$D$58,D52=$D$59,D52=$D$70,D52=$D$71,D52=$D$72,D52=$D$73,D52=$D$74,D52=$D$75,D52=$D$76,D52=$D$77,D52=$D$78,D52=$D$79,D52=$D$80,D52=$D$81,D52=$D$82,D52=$D$83,D52=$D$84,D52=$D$85,D52=$D$86,D52=$D$87,D52=$D$88,D52=$O$11,D52=$O$12,D52=$O$13,D52=$O$14,D52=$O$15,D52=$O$16,D52=$O$17,D52=$O$18,D52=$O$19,D52=$O$20,D52=$O$21,D52=$O$22,D52=$O$23,D52=$O$24,D52=$O$25,D52=$O$26,D52=$O$27,D52=$O$28,D52=$O$29,D52=$O$41,D52=$O$42,D52=$O$43,D52=$O$44,D52=$O$45,D52=$O$46,D52=$O$47,D52=$O$48,D52=$O$49,D52=$O$50,D52=$O$51,D52=$O$52,D52=$O$53,D52=$O$54,D52=$O$55,D52=$O$56,D52=$O$57,D52=$O$58,D52=$O$59,D52=$O$70,D52=$O$71,D52=$O$72,D52=$O$73,D52=$O$74,D52=$O$75,D52=$O$76,D52=$O$77,D52=$O$78,D52=$O$79,D52=$O$80,D52=$O$81,D52=$O$82,D52=$O$83,D52=$O$84,D52=$O$85,D52=$O$86,D52=$O$87,D52=$O$88,D52=$Z$11,D52=$Z$12,D52=$Z$13,D52=$Z$14,D52=$Z$15,D52=$Z$16,D52=$Z$17,D52=$Z$18,D52=$Z$19,D52=$Z$20,D52=$Z$21,D52=$Z$22,D52=$Z$23,D52=$Z$24,D52=$Z$25,D52=$Z$26,D52=$Z$27,D52=$Z$28,D52=$Z$29,D52=$Z$41,D52=$Z$42,D52=$Z$43,D52=$Z$44,D52=$Z$45,D52=$Z$46,D52=$Z$47,D52=$Z$48,D52=$Z$49,D52=$Z$50,D52=$Z$51,D52=$Z$52,D52=$Z$53,D52=$Z$54,D52=$Z$55,D52=$Z$56,D52=$Z$57,D52=$Z$58,D52=$Z$59,D52=$Z$70,D52=$Z$71,D52=$Z$72,D52=$Z$73,D52=$Z$74,D52=$Z$75,D52=$Z$76,D52=$Z$77,D52=$Z$78,D52=$Z$79,D52=$Z$80,D52=$Z$81,D52=$Z$82,D52=$Z$83,D52=$Z$84,D52=$Z$85,D52=$Z$86,D52=$Z$87,D52=$Z$88)),"Fehler",0)</f>
        <v>0</v>
      </c>
      <c r="L52" s="11">
        <v>0.5625</v>
      </c>
      <c r="M52" s="12">
        <v>0.58333333333333337</v>
      </c>
      <c r="N52" s="6"/>
      <c r="O52" s="15" t="s">
        <v>108</v>
      </c>
      <c r="P52" s="10" t="s">
        <v>48</v>
      </c>
      <c r="Q52" s="10" t="s">
        <v>49</v>
      </c>
      <c r="R52" s="15"/>
      <c r="S52" s="16" t="s">
        <v>50</v>
      </c>
      <c r="T52" s="16"/>
      <c r="U52" s="16" t="s">
        <v>44</v>
      </c>
      <c r="V52">
        <f>IF(AND(O52&lt;&gt;"",OR(O52=$O$53,O52=$O$54,O52=$O$55,O52=$O$56,O52=$O$57,O52=$O$58,O52=$O$59,O52=$O$70,O52=$O$71,O52=$O$72,O52=$O$73,O52=$O$74,O52=$O$75,O52=$O$76,O52=$O$77,O52=$O$78,O52=$O$79,O52=$O$80,O52=$O$81,O52=$O$82,O52=$O$83,O52=$O$84,O52=$O$85,O52=$O$86,O52=$O$87,O52=$O$88,O52=$Z$11,O52=$Z$12,O52=$Z$13,O52=$Z$14,O52=$Z$15,O52=$Z$16,O52=$Z$17,O52=$Z$18,O52=$Z$19,O52=$Z$20,O52=$Z$21,O52=$Z$22,O52=$Z$23,O52=$Z$24,O52=$Z$25,O52=$Z$26,O52=$Z$27,O52=$Z$28,O52=$Z$29,O52=$Z$41,O52=$Z$42,O52=$Z$43,O52=$Z$44,O52=$Z$45,O52=$Z$46,O52=$Z$47,O52=$Z$48,O52=$Z$49,O52=$Z$50,O52=$Z$51,O52=$Z$52,O52=$Z$53,O52=$Z$54,O52=$Z$55,O52=$Z$56,O52=$Z$57,O52=$Z$58,O52=$Z$59,O52=$Z$70,O52=$Z$71,O52=$Z$72,O52=$Z$73,O52=$Z$74,O52=$Z$75,O52=$Z$76,O52=$Z$77,O52=$Z$78,O52=$Z$79,O52=$Z$80,O52=$Z$81,O52=$Z$82,O52=$Z$83,O52=$Z$84,O52=$Z$85,O52=$Z$86,O52=$Z$87,O52=$Z$88)),"Fehler",0)</f>
        <v>0</v>
      </c>
      <c r="W52" s="11">
        <v>0.5625</v>
      </c>
      <c r="X52" s="12">
        <v>0.58333333333333337</v>
      </c>
      <c r="Y52" s="6"/>
      <c r="Z52" s="15"/>
      <c r="AA52" s="16"/>
      <c r="AB52" s="16"/>
      <c r="AC52" s="15"/>
      <c r="AD52" s="16"/>
      <c r="AE52" s="16"/>
      <c r="AF52" s="16"/>
      <c r="AG52">
        <f>IF(AND(Z52&lt;&gt;"",OR(Z52=$Z$53,Z52=$Z$54,Z52=$Z$55,Z52=$Z$56,Z52=$Z$57,Z52=$Z$58,Z52=$Z$59,Z52=$Z$70,Z52=$Z$71,Z52=$Z$72,Z52=$Z$73,Z52=$Z$74,Z52=$Z$75,Z52=$Z$76,Z52=$Z$77,Z52=$Z$78,Z52=$Z$79,Z52=$Z$80,Z52=$Z$81,Z52=$Z$82,Z52=$Z$83,Z52=$Z$84,Z52=$Z$85,Z52=$Z$86,Z52=$Z$87,Z52=$Z$88)),"Fehler",0)</f>
        <v>0</v>
      </c>
      <c r="AH52" s="17"/>
    </row>
    <row r="53" spans="1:34" ht="15.75" x14ac:dyDescent="0.25">
      <c r="A53" s="11">
        <v>0.58333333333333337</v>
      </c>
      <c r="B53" s="12">
        <v>0.60416666666666663</v>
      </c>
      <c r="C53" s="6"/>
      <c r="D53" s="9" t="s">
        <v>134</v>
      </c>
      <c r="E53" s="16" t="s">
        <v>143</v>
      </c>
      <c r="F53" s="16" t="s">
        <v>144</v>
      </c>
      <c r="G53" s="15"/>
      <c r="H53" s="16" t="s">
        <v>182</v>
      </c>
      <c r="I53" s="16"/>
      <c r="J53" s="16" t="s">
        <v>51</v>
      </c>
      <c r="K53">
        <f>IF(AND(D53&lt;&gt;"",OR(D53=$D$54,D53=$D$55,D53=$D$56,D53=$D$57,D53=$D$58,D53=$D$59,D53=$D$70,D53=$D$71,D53=$D$72,D53=$D$73,D53=$D$74,D53=$D$75,D53=$D$76,D53=$D$77,D53=$D$78,D53=$D$79,D53=$D$80,D53=$D$81,D53=$D$82,D53=$D$83,D53=$D$84,D53=$D$85,D53=$D$86,D53=$D$87,D53=$D$88,D53=$O$11,D53=$O$12,D53=$O$13,D53=$O$14,D53=$O$15,D53=$O$16,D53=$O$17,D53=$O$18,D53=$O$19,D53=$O$20,D53=$O$21,D53=$O$22,D53=$O$23,D53=$O$24,D53=$O$25,D53=$O$26,D53=$O$27,D53=$O$28,D53=$O$29,D53=$O$41,D53=$O$42,D53=$O$43,D53=$O$44,D53=$O$45,D53=$O$46,D53=$O$47,D53=$O$48,D53=$O$49,D53=$O$50,D53=$O$51,D53=$O$52,D53=$O$53,D53=$O$54,D53=$O$55,D53=$O$56,D53=$O$57,D53=$O$58,D53=$O$59,D53=$O$70,D53=$O$71,D53=$O$72,D53=$O$73,D53=$O$74,D53=$O$75,D53=$O$76,D53=$O$77,D53=$O$78,D53=$O$79,D53=$O$80,D53=$O$81,D53=$O$82,D53=$O$83,D53=$O$84,D53=$O$85,D53=$O$86,D53=$O$87,D53=$O$88,D53=$Z$11,D53=$Z$12,D53=$Z$13,D53=$Z$14,D53=$Z$15,D53=$Z$16,D53=$Z$17,D53=$Z$18,D53=$Z$19,D53=$Z$20,D53=$Z$21,D53=$Z$22,D53=$Z$23,D53=$Z$24,D53=$Z$25,D53=$Z$26,D53=$Z$27,D53=$Z$28,D53=$Z$29,D53=$Z$41,D53=$Z$42,D53=$Z$43,D53=$Z$44,D53=$Z$45,D53=$Z$46,D53=$Z$47,D53=$Z$48,D53=$Z$49,D53=$Z$50,D53=$Z$51,D53=$Z$52,D53=$Z$53,D53=$Z$54,D53=$Z$55,D53=$Z$56,D53=$Z$57,D53=$Z$58,D53=$Z$59,D53=$Z$70,D53=$Z$71,D53=$Z$72,D53=$Z$73,D53=$Z$74,D53=$Z$75,D53=$Z$76,D53=$Z$77,D53=$Z$78,D53=$Z$79,D53=$Z$80,D53=$Z$81,D53=$Z$82,D53=$Z$83,D53=$Z$84,D53=$Z$85,D53=$Z$86,D53=$Z$87,D53=$Z$88)),"Fehler",0)</f>
        <v>0</v>
      </c>
      <c r="L53" s="11">
        <v>0.58333333333333337</v>
      </c>
      <c r="M53" s="12">
        <v>0.60416666666666663</v>
      </c>
      <c r="N53" s="6"/>
      <c r="O53" s="15" t="s">
        <v>167</v>
      </c>
      <c r="P53" s="10" t="s">
        <v>48</v>
      </c>
      <c r="Q53" s="10" t="s">
        <v>49</v>
      </c>
      <c r="R53" s="15"/>
      <c r="S53" s="16" t="s">
        <v>50</v>
      </c>
      <c r="T53" s="16"/>
      <c r="U53" s="16" t="s">
        <v>44</v>
      </c>
      <c r="V53">
        <f>IF(AND(O53&lt;&gt;"",OR(O53=$O$54,O53=$O$55,O53=$O$56,O53=$O$57,O53=$O$58,O53=$O$59,O53=$O$70,O53=$O$71,O53=$O$72,O53=$O$73,O53=$O$74,O53=$O$75,O53=$O$76,O53=$O$77,O53=$O$78,O53=$O$79,O53=$O$80,O53=$O$81,O53=$O$82,O53=$O$83,O53=$O$84,O53=$O$85,O53=$O$86,O53=$O$87,O53=$O$88,O53=$Z$11,O53=$Z$12,O53=$Z$13,O53=$Z$14,O53=$Z$15,O53=$Z$16,O53=$Z$17,O53=$Z$18,O53=$Z$19,O53=$Z$20,O53=$Z$21,O53=$Z$22,O53=$Z$23,O53=$Z$24,O53=$Z$25,O53=$Z$26,O53=$Z$27,O53=$Z$28,O53=$Z$29,O53=$Z$41,O53=$Z$42,O53=$Z$43,O53=$Z$44,O53=$Z$45,O53=$Z$46,O53=$Z$47,O53=$Z$48,O53=$Z$49,O53=$Z$50,O53=$Z$51,O53=$Z$52,O53=$Z$53,O53=$Z$54,O53=$Z$55,O53=$Z$56,O53=$Z$57,O53=$Z$58,O53=$Z$59,O53=$Z$70,O53=$Z$71,O53=$Z$72,O53=$Z$73,O53=$Z$74,O53=$Z$75,O53=$Z$76,O53=$Z$77,O53=$Z$78,O53=$Z$79,O53=$Z$80,O53=$Z$81,O53=$Z$82,O53=$Z$83,O53=$Z$84,O53=$Z$85,O53=$Z$86,O53=$Z$87,O53=$Z$88)),"Fehler",0)</f>
        <v>0</v>
      </c>
      <c r="W53" s="11">
        <v>0.58333333333333337</v>
      </c>
      <c r="X53" s="12">
        <v>0.60416666666666663</v>
      </c>
      <c r="Y53" s="6"/>
      <c r="Z53" s="15"/>
      <c r="AA53" s="16"/>
      <c r="AB53" s="16"/>
      <c r="AC53" s="15"/>
      <c r="AD53" s="16"/>
      <c r="AE53" s="16"/>
      <c r="AF53" s="16"/>
      <c r="AG53">
        <f>IF(AND(Z53&lt;&gt;"",OR(Z53=$Z$54,Z53=$Z$55,Z53=$Z$56,Z53=$Z$57,Z53=$Z$58,Z53=$Z$59,Z53=$Z$70,Z53=$Z$71,Z53=$Z$72,Z53=$Z$73,Z53=$Z$74,Z53=$Z$75,Z53=$Z$76,Z53=$Z$77,Z53=$Z$78,Z53=$Z$79,Z53=$Z$80,Z53=$Z$81,Z53=$Z$82,Z53=$Z$83,Z53=$Z$84,Z53=$Z$85,Z53=$Z$86,Z53=$Z$87,Z53=$Z$88)),"Fehler",0)</f>
        <v>0</v>
      </c>
      <c r="AH53" s="17"/>
    </row>
    <row r="54" spans="1:34" ht="15.75" x14ac:dyDescent="0.25">
      <c r="A54" s="11"/>
      <c r="B54" s="12"/>
      <c r="C54" s="6"/>
      <c r="D54" s="30"/>
      <c r="E54" s="30"/>
      <c r="F54" s="35"/>
      <c r="G54" s="28"/>
      <c r="H54" s="29"/>
      <c r="I54" s="29"/>
      <c r="J54" s="29"/>
      <c r="K54">
        <f>IF(AND(D54&lt;&gt;"",OR(D54=$D$55,D54=$D$56,D54=$D$57,D54=$D$58,D54=$D$59,D54=$D$70,D54=$D$71,D54=$D$72,D54=$D$73,D54=$D$74,D54=$D$75,D54=$D$76,D54=$D$77,D54=$D$78,D54=$D$79,D54=$D$80,D54=$D$81,D54=$D$82,D54=$D$83,D54=$D$84,D54=$D$85,D54=$D$86,D54=$D$87,D54=$D$88,D54=$O$11,D54=$O$12,D54=$O$13,D54=$O$14,D54=$O$15,D54=$O$16,D54=$O$17,D54=$O$18,D54=$O$19,D54=$O$20,D54=$O$21,D54=$O$22,D54=$O$23,D54=$O$24,D54=$O$25,D54=$O$26,D54=$O$27,D54=$O$28,D54=$O$29,D54=$O$41,D54=$O$42,D54=$O$43,D54=$O$44,D54=$O$45,D54=$O$46,D54=$O$47,D54=$O$48,D54=$O$49,D54=$O$50,D54=$O$51,D54=$O$52,D54=$O$53,D54=$O$54,D54=$O$55,D54=$O$56,D54=$O$57,D54=$O$58,D54=$O$59,D54=$O$70,D54=$O$71,D54=$O$72,D54=$O$73,D54=$O$74,D54=$O$75,D54=$O$76,D54=$O$77,D54=$O$78,D54=$O$79,D54=$O$80,D54=$O$81,D54=$O$82,D54=$O$83,D54=$O$84,D54=$O$85,D54=$O$86,D54=$O$87,D54=$O$88,D54=$Z$11,D54=$Z$12,D54=$Z$13,D54=$Z$14,D54=$Z$15,D54=$Z$16,D54=$Z$17,D54=$Z$18,D54=$Z$19,D54=$Z$20,D54=$Z$21,D54=$Z$22,D54=$Z$23,D54=$Z$24,D54=$Z$25,D54=$Z$26,D54=$Z$27,D54=$Z$28,D54=$Z$29,D54=$Z$41,D54=$Z$42,D54=$Z$43,D54=$Z$44,D54=$Z$45,D54=$Z$46,D54=$Z$47,D54=$Z$48,D54=$Z$49,D54=$Z$50,D54=$Z$51,D54=$Z$52,D54=$Z$53,D54=$Z$54,D54=$Z$55,D54=$Z$56,D54=$Z$57,D54=$Z$58,D54=$Z$59,D54=$Z$70,D54=$Z$71,D54=$Z$72,D54=$Z$73,D54=$Z$74,D54=$Z$75,D54=$Z$76,D54=$Z$77,D54=$Z$78,D54=$Z$79,D54=$Z$80,D54=$Z$81,D54=$Z$82,D54=$Z$83,D54=$Z$84,D54=$Z$85,D54=$Z$86,D54=$Z$87,D54=$Z$88)),"Fehler",0)</f>
        <v>0</v>
      </c>
      <c r="L54" s="11">
        <v>0.60416666666666663</v>
      </c>
      <c r="M54" s="12">
        <v>0.625</v>
      </c>
      <c r="N54" s="16"/>
      <c r="O54" s="15" t="s">
        <v>119</v>
      </c>
      <c r="P54" s="10" t="s">
        <v>48</v>
      </c>
      <c r="Q54" s="10" t="s">
        <v>49</v>
      </c>
      <c r="R54" s="15"/>
      <c r="S54" s="16" t="s">
        <v>50</v>
      </c>
      <c r="T54" s="16"/>
      <c r="U54" s="16" t="s">
        <v>44</v>
      </c>
      <c r="V54">
        <f>IF(AND(O54&lt;&gt;"",OR(O54=$O$55,O54=$O$56,O54=$O$57,O54=$O$58,O54=$O$59,O54=$O$70,O54=$O$71,O54=$O$72,O54=$O$73,O54=$O$74,O54=$O$75,O54=$O$76,O54=$O$77,O54=$O$78,O54=$O$79,O54=$O$80,O54=$O$81,O54=$O$82,O54=$O$83,O54=$O$84,O54=$O$85,O54=$O$86,O54=$O$87,O54=$O$88,O54=$Z$11,O54=$Z$12,O54=$Z$13,O54=$Z$14,O54=$Z$15,O54=$Z$16,O54=$Z$17,O54=$Z$18,O54=$Z$19,O54=$Z$20,O54=$Z$21,O54=$Z$22,O54=$Z$23,O54=$Z$24,O54=$Z$25,O54=$Z$26,O54=$Z$27,O54=$Z$28,O54=$Z$29,O54=$Z$41,O54=$Z$42,O54=$Z$43,O54=$Z$44,O54=$Z$45,O54=$Z$46,O54=$Z$47,O54=$Z$48,O54=$Z$49,O54=$Z$50,O54=$Z$51,O54=$Z$52,O54=$Z$53,O54=$Z$54,O54=$Z$55,O54=$Z$56,O54=$Z$57,O54=$Z$58,O54=$Z$59,O54=$Z$70,O54=$Z$71,O54=$Z$72,O54=$Z$73,O54=$Z$74,O54=$Z$75,O54=$Z$76,O54=$Z$77,O54=$Z$78,O54=$Z$79,O54=$Z$80,O54=$Z$81,O54=$Z$82,O54=$Z$83,O54=$Z$84,O54=$Z$85,O54=$Z$86,O54=$Z$87,O54=$Z$88)),"Fehler",0)</f>
        <v>0</v>
      </c>
      <c r="W54" s="11">
        <v>0.60416666666666663</v>
      </c>
      <c r="X54" s="12">
        <v>0.625</v>
      </c>
      <c r="Y54" s="6"/>
      <c r="Z54" s="15"/>
      <c r="AA54" s="16"/>
      <c r="AB54" s="16"/>
      <c r="AC54" s="15"/>
      <c r="AD54" s="16"/>
      <c r="AE54" s="16"/>
      <c r="AF54" s="16"/>
      <c r="AG54">
        <f>IF(AND(Z54&lt;&gt;"",OR(Z54=$Z$55,Z54=$Z$56,Z54=$Z$57,Z54=$Z$58,Z54=$Z$59,Z54=$Z$70,Z54=$Z$71,Z54=$Z$72,Z54=$Z$73,Z54=$Z$74,Z54=$Z$75,Z54=$Z$76,Z54=$Z$77,Z54=$Z$78,Z54=$Z$79,Z54=$Z$80,Z54=$Z$81,Z54=$Z$82,Z54=$Z$83,Z54=$Z$84,Z54=$Z$85,Z54=$Z$86,Z54=$Z$87,Z54=$Z$88)),"Fehler",0)</f>
        <v>0</v>
      </c>
      <c r="AH54" s="17"/>
    </row>
    <row r="55" spans="1:34" ht="15.75" x14ac:dyDescent="0.25">
      <c r="A55" s="11">
        <v>0.625</v>
      </c>
      <c r="B55" s="12">
        <v>0.64583333333333337</v>
      </c>
      <c r="C55" s="6"/>
      <c r="D55" s="9"/>
      <c r="E55" s="10"/>
      <c r="F55" s="10"/>
      <c r="G55" s="15"/>
      <c r="H55" s="16"/>
      <c r="I55" s="16"/>
      <c r="J55" s="16"/>
      <c r="K55">
        <f>IF(AND(D55&lt;&gt;"",OR(D55=$D$56,D55=$D$57,D55=$D$58,D55=$D$59,D55=$D$70,D55=$D$71,D55=$D$72,D55=$D$73,D55=$D$74,D55=$D$75,D55=$D$76,D55=$D$77,D55=$D$78,D55=$D$79,D55=$D$80,D55=$D$81,D55=$D$82,D55=$D$83,D55=$D$84,D55=$D$85,D55=$D$86,D55=$D$87,D55=$D$88,D55=$O$11,D55=$O$12,D55=$O$13,D55=$O$14,D55=$O$15,D55=$O$16,D55=$O$17,D55=$O$18,D55=$O$19,D55=$O$20,D55=$O$21,D55=$O$22,D55=$O$23,D55=$O$24,D55=$O$25,D55=$O$26,D55=$O$27,D55=$O$28,D55=$O$29,D55=$O$41,D55=$O$42,D55=$O$43,D55=$O$44,D55=$O$45,D55=$O$46,D55=$O$47,D55=$O$48,D55=$O$49,D55=$O$50,D55=$O$51,D55=$O$52,D55=$O$53,D55=$O$54,D55=$O$55,D55=$O$56,D55=$O$57,D55=$O$58,D55=$O$59,D55=$O$70,D55=$O$71,D55=$O$72,D55=$O$73,D55=$O$74,D55=$O$75,D55=$O$76,D55=$O$77,D55=$O$78,D55=$O$79,D55=$O$80,D55=$O$81,D55=$O$82,D55=$O$83,D55=$O$84,D55=$O$85,D55=$O$86,D55=$O$87,D55=$O$88,D55=$Z$11,D55=$Z$12,D55=$Z$13,D55=$Z$14,D55=$Z$15,D55=$Z$16,D55=$Z$17,D55=$Z$18,D55=$Z$19,D55=$Z$20,D55=$Z$21,D55=$Z$22,D55=$Z$23,D55=$Z$24,D55=$Z$25,D55=$Z$26,D55=$Z$27,D55=$Z$28,D55=$Z$29,D55=$Z$41,D55=$Z$42,D55=$Z$43,D55=$Z$44,D55=$Z$45,D55=$Z$46,D55=$Z$47,D55=$Z$48,D55=$Z$49,D55=$Z$50,D55=$Z$51,D55=$Z$52,D55=$Z$53,D55=$Z$54,D55=$Z$55,D55=$Z$56,D55=$Z$57,D55=$Z$58,D55=$Z$59,D55=$Z$70,D55=$Z$71,D55=$Z$72,D55=$Z$73,D55=$Z$74,D55=$Z$75,D55=$Z$76,D55=$Z$77,D55=$Z$78,D55=$Z$79,D55=$Z$80,D55=$Z$81,D55=$Z$82,D55=$Z$83,D55=$Z$84,D55=$Z$85,D55=$Z$86,D55=$Z$87,D55=$Z$88)),"Fehler",0)</f>
        <v>0</v>
      </c>
      <c r="L55" s="11">
        <v>0.625</v>
      </c>
      <c r="M55" s="12">
        <v>0.64583333333333337</v>
      </c>
      <c r="N55" s="16"/>
      <c r="O55" s="32" t="s">
        <v>155</v>
      </c>
      <c r="P55" s="10" t="s">
        <v>48</v>
      </c>
      <c r="Q55" s="10" t="s">
        <v>49</v>
      </c>
      <c r="R55" s="15"/>
      <c r="S55" s="16" t="s">
        <v>50</v>
      </c>
      <c r="T55" s="16"/>
      <c r="U55" s="16" t="s">
        <v>44</v>
      </c>
      <c r="V55">
        <f>IF(AND(O55&lt;&gt;"",OR(O55=$O$56,O55=$O$57,O55=$O$58,O55=$O$59,O55=$O$70,O55=$O$71,O55=$O$72,O55=$O$73,O55=$O$74,O55=$O$75,O55=$O$76,O55=$O$77,O55=$O$78,O55=$O$79,O55=$O$80,O55=$O$81,O55=$O$82,O55=$O$83,O55=$O$84,O55=$O$85,O55=$O$86,O55=$O$87,O55=$O$88,O55=$Z$11,O55=$Z$12,O55=$Z$13,O55=$Z$14,O55=$Z$15,O55=$Z$16,O55=$Z$17,O55=$Z$18,O55=$Z$19,O55=$Z$20,O55=$Z$21,O55=$Z$22,O55=$Z$23,O55=$Z$24,O55=$Z$25,O55=$Z$26,O55=$Z$27,O55=$Z$28,O55=$Z$29,O55=$Z$41,O55=$Z$42,O55=$Z$43,O55=$Z$44,O55=$Z$45,O55=$Z$46,O55=$Z$47,O55=$Z$48,O55=$Z$49,O55=$Z$50,O55=$Z$51,O55=$Z$52,O55=$Z$53,O55=$Z$54,O55=$Z$55,O55=$Z$56,O55=$Z$57,O55=$Z$58,O55=$Z$59,O55=$Z$70,O55=$Z$71,O55=$Z$72,O55=$Z$73,O55=$Z$74,O55=$Z$75,O55=$Z$76,O55=$Z$77,O55=$Z$78,O55=$Z$79,O55=$Z$80,O55=$Z$81,O55=$Z$82,O55=$Z$83,O55=$Z$84,O55=$Z$85,O55=$Z$86,O55=$Z$87,O55=$Z$88)),"Fehler",0)</f>
        <v>0</v>
      </c>
      <c r="W55" s="11"/>
      <c r="X55" s="12"/>
      <c r="Y55" s="6"/>
      <c r="Z55" s="15"/>
      <c r="AA55" s="16"/>
      <c r="AB55" s="16"/>
      <c r="AC55" s="15"/>
      <c r="AD55" s="16"/>
      <c r="AE55" s="16"/>
      <c r="AF55" s="16"/>
      <c r="AG55">
        <f>IF(AND(Z55&lt;&gt;"",OR(Z55=$Z$56,Z55=$Z$57,Z55=$Z$58,Z55=$Z$59,Z55=$Z$70,Z55=$Z$71,Z55=$Z$72,Z55=$Z$73,Z55=$Z$74,Z55=$Z$75,Z55=$Z$76,Z55=$Z$77,Z55=$Z$78,Z55=$Z$79,Z55=$Z$80,Z55=$Z$81,Z55=$Z$82,Z55=$Z$83,Z55=$Z$84,Z55=$Z$85,Z55=$Z$86,Z55=$Z$87,Z55=$Z$88)),"Fehler",0)</f>
        <v>0</v>
      </c>
    </row>
    <row r="56" spans="1:34" ht="15.75" x14ac:dyDescent="0.25">
      <c r="A56" s="11">
        <v>0.64583333333333337</v>
      </c>
      <c r="B56" s="12">
        <v>0.66666666666666663</v>
      </c>
      <c r="C56" s="6"/>
      <c r="D56" s="15"/>
      <c r="E56" s="10"/>
      <c r="F56" s="10"/>
      <c r="G56" s="15"/>
      <c r="H56" s="16"/>
      <c r="I56" s="16"/>
      <c r="J56" s="16"/>
      <c r="K56">
        <f>IF(AND(D56&lt;&gt;"",OR(D56=$D$57,D56=$D$58,D56=$D$59,D56=$D$70,D56=$D$71,D56=$D$72,D56=$D$73,D56=$D$74,D56=$D$75,D56=$D$76,D56=$D$77,D56=$D$78,D56=$D$79,D56=$D$80,D56=$D$81,D56=$D$82,D56=$D$83,D56=$D$84,D56=$D$85,D56=$D$86,D56=$D$87,D56=$D$88,D56=$O$11,D56=$O$12,D56=$O$13,D56=$O$14,D56=$O$15,D56=$O$16,D56=$O$17,D56=$O$18,D56=$O$19,D56=$O$20,D56=$O$21,D56=$O$22,D56=$O$23,D56=$O$24,D56=$O$25,D56=$O$26,D56=$O$27,D56=$O$28,D56=$O$29,D56=$O$41,D56=$O$42,D56=$O$43,D56=$O$44,D56=$O$45,D56=$O$46,D56=$O$47,D56=$O$48,D56=$O$49,D56=$O$50,D56=$O$51,D56=$O$52,D56=$O$53,D56=$O$54,D56=$O$55,D56=$O$56,D56=$O$57,D56=$O$58,D56=$O$59,D56=$O$70,D56=$O$71,D56=$O$72,D56=$O$73,D56=$O$74,D56=$O$75,D56=$O$76,D56=$O$77,D56=$O$78,D56=$O$79,D56=$O$80,D56=$O$81,D56=$O$82,D56=$O$83,D56=$O$84,D56=$O$85,D56=$O$86,D56=$O$87,D56=$O$88,D56=$Z$11,D56=$Z$12,D56=$Z$13,D56=$Z$14,D56=$Z$15,D56=$Z$16,D56=$Z$17,D56=$Z$18,D56=$Z$19,D56=$Z$20,D56=$Z$21,D56=$Z$22,D56=$Z$23,D56=$Z$24,D56=$Z$25,D56=$Z$26,D56=$Z$27,D56=$Z$28,D56=$Z$29,D56=$Z$41,D56=$Z$42,D56=$Z$43,D56=$Z$44,D56=$Z$45,D56=$Z$46,D56=$Z$47,D56=$Z$48,D56=$Z$49,D56=$Z$50,D56=$Z$51,D56=$Z$52,D56=$Z$53,D56=$Z$54,D56=$Z$55,D56=$Z$56,D56=$Z$57,D56=$Z$58,D56=$Z$59,D56=$Z$70,D56=$Z$71,D56=$Z$72,D56=$Z$73,D56=$Z$74,D56=$Z$75,D56=$Z$76,D56=$Z$77,D56=$Z$78,D56=$Z$79,D56=$Z$80,D56=$Z$81,D56=$Z$82,D56=$Z$83,D56=$Z$84,D56=$Z$85,D56=$Z$86,D56=$Z$87,D56=$Z$88)),"Fehler",0)</f>
        <v>0</v>
      </c>
      <c r="L56" s="11"/>
      <c r="M56" s="12"/>
      <c r="N56" s="6"/>
      <c r="O56" s="15"/>
      <c r="P56" s="16"/>
      <c r="Q56" s="16"/>
      <c r="R56" s="15"/>
      <c r="S56" s="16"/>
      <c r="T56" s="16"/>
      <c r="U56" s="16"/>
      <c r="V56">
        <f>IF(AND(O56&lt;&gt;"",OR(O56=$O$57,O56=$O$58,O56=$O$59,O56=$O$70,O56=$O$71,O56=$O$72,O56=$O$73,O56=$O$74,O56=$O$75,O56=$O$76,O56=$O$77,O56=$O$78,O56=$O$79,O56=$O$80,O56=$O$81,O56=$O$82,O56=$O$83,O56=$O$84,O56=$O$85,O56=$O$86,O56=$O$87,O56=$O$88,O56=$Z$11,O56=$Z$12,O56=$Z$13,O56=$Z$14,O56=$Z$15,O56=$Z$16,O56=$Z$17,O56=$Z$18,O56=$Z$19,O56=$Z$20,O56=$Z$21,O56=$Z$22,O56=$Z$23,O56=$Z$24,O56=$Z$25,O56=$Z$26,O56=$Z$27,O56=$Z$28,O56=$Z$29,O56=$Z$41,O56=$Z$42,O56=$Z$43,O56=$Z$44,O56=$Z$45,O56=$Z$46,O56=$Z$47,O56=$Z$48,O56=$Z$49,O56=$Z$50,O56=$Z$51,O56=$Z$52,O56=$Z$53,O56=$Z$54,O56=$Z$55,O56=$Z$56,O56=$Z$57,O56=$Z$58,O56=$Z$59,O56=$Z$70,O56=$Z$71,O56=$Z$72,O56=$Z$73,O56=$Z$74,O56=$Z$75,O56=$Z$76,O56=$Z$77,O56=$Z$78,O56=$Z$79,O56=$Z$80,O56=$Z$81,O56=$Z$82,O56=$Z$83,O56=$Z$84,O56=$Z$85,O56=$Z$86,O56=$Z$87,O56=$Z$88)),"Fehler",0)</f>
        <v>0</v>
      </c>
      <c r="W56" s="11">
        <v>0.64583333333333337</v>
      </c>
      <c r="X56" s="12">
        <v>0.66666666666666663</v>
      </c>
      <c r="Y56" s="16"/>
      <c r="Z56" s="15"/>
      <c r="AA56" s="16"/>
      <c r="AB56" s="16"/>
      <c r="AC56" s="15"/>
      <c r="AD56" s="16"/>
      <c r="AE56" s="16"/>
      <c r="AF56" s="16"/>
      <c r="AG56">
        <f>IF(AND(Z56&lt;&gt;"",OR(Z56=$Z$57,Z56=$Z$58,Z56=$Z$59,Z56=$Z$70,Z56=$Z$71,Z56=$Z$72,Z56=$Z$73,Z56=$Z$74,Z56=$Z$75,Z56=$Z$76,Z56=$Z$77,Z56=$Z$78,Z56=$Z$79,Z56=$Z$80,Z56=$Z$81,Z56=$Z$82,Z56=$Z$83,Z56=$Z$84,Z56=$Z$85,Z56=$Z$86,Z56=$Z$87,Z56=$Z$88)),"Fehler",0)</f>
        <v>0</v>
      </c>
    </row>
    <row r="57" spans="1:34" ht="15.75" x14ac:dyDescent="0.25">
      <c r="A57" s="11">
        <v>0.66666666666666663</v>
      </c>
      <c r="B57" s="12">
        <v>0.6875</v>
      </c>
      <c r="C57" s="6"/>
      <c r="D57" s="15"/>
      <c r="E57" s="10"/>
      <c r="F57" s="10"/>
      <c r="G57" s="15"/>
      <c r="H57" s="16"/>
      <c r="I57" s="16"/>
      <c r="J57" s="16"/>
      <c r="K57">
        <f>IF(AND(D57&lt;&gt;"",OR(D57=$D$58,D57=$D$59,D57=$D$70,D57=$D$71,D57=$D$72,D57=$D$73,D57=$D$74,D57=$D$75,D57=$D$76,D57=$D$77,D57=$D$78,D57=$D$79,D57=$D$80,D57=$D$81,D57=$D$82,D57=$D$83,D57=$D$84,D57=$D$85,D57=$D$86,D57=$D$87,D57=$D$88,D57=$O$11,D57=$O$12,D57=$O$13,D57=$O$14,D57=$O$15,D57=$O$16,D57=$O$17,D57=$O$18,D57=$O$19,D57=$O$20,D57=$O$21,D57=$O$22,D57=$O$23,D57=$O$24,D57=$O$25,D57=$O$26,D57=$O$27,D57=$O$28,D57=$O$29,D57=$O$41,D57=$O$42,D57=$O$43,D57=$O$44,D57=$O$45,D57=$O$46,D57=$O$47,D57=$O$48,D57=$O$49,D57=$O$50,D57=$O$51,D57=$O$52,D57=$O$53,D57=$O$54,D57=$O$55,D57=$O$56,D57=$O$57,D57=$O$58,D57=$O$59,D57=$O$70,D57=$O$71,D57=$O$72,D57=$O$73,D57=$O$74,D57=$O$75,D57=$O$76,D57=$O$77,D57=$O$78,D57=$O$79,D57=$O$80,D57=$O$81,D57=$O$82,D57=$O$83,D57=$O$84,D57=$O$85,D57=$O$86,D57=$O$87,D57=$O$88,D57=$Z$11,D57=$Z$12,D57=$Z$13,D57=$Z$14,D57=$Z$15,D57=$Z$16,D57=$Z$17,D57=$Z$18,D57=$Z$19,D57=$Z$20,D57=$Z$21,D57=$Z$22,D57=$Z$23,D57=$Z$24,D57=$Z$25,D57=$Z$26,D57=$Z$27,D57=$Z$28,D57=$Z$29,D57=$Z$41,D57=$Z$42,D57=$Z$43,D57=$Z$44,D57=$Z$45,D57=$Z$46,D57=$Z$47,D57=$Z$48,D57=$Z$49,D57=$Z$50,D57=$Z$51,D57=$Z$52,D57=$Z$53,D57=$Z$54,D57=$Z$55,D57=$Z$56,D57=$Z$57,D57=$Z$58,D57=$Z$59,D57=$Z$70,D57=$Z$71,D57=$Z$72,D57=$Z$73,D57=$Z$74,D57=$Z$75,D57=$Z$76,D57=$Z$77,D57=$Z$78,D57=$Z$79,D57=$Z$80,D57=$Z$81,D57=$Z$82,D57=$Z$83,D57=$Z$84,D57=$Z$85,D57=$Z$86,D57=$Z$87,D57=$Z$88)),"Fehler",0)</f>
        <v>0</v>
      </c>
      <c r="L57" s="11">
        <v>0.66666666666666663</v>
      </c>
      <c r="M57" s="12">
        <v>0.6875</v>
      </c>
      <c r="N57" s="6"/>
      <c r="O57" s="15"/>
      <c r="P57" s="16"/>
      <c r="Q57" s="16"/>
      <c r="R57" s="15"/>
      <c r="S57" s="16"/>
      <c r="T57" s="16"/>
      <c r="U57" s="16"/>
      <c r="V57">
        <f>IF(AND(O57&lt;&gt;"",OR(O57=$O$58,O57=$O$59,O57=$O$70,O57=$O$71,O57=$O$72,O57=$O$73,O57=$O$74,O57=$O$75,O57=$O$76,O57=$O$77,O57=$O$78,O57=$O$79,O57=$O$80,O57=$O$81,O57=$O$82,O57=$O$83,O57=$O$84,O57=$O$85,O57=$O$86,O57=$O$87,O57=$O$88,O57=$Z$11,O57=$Z$12,O57=$Z$13,O57=$Z$14,O57=$Z$15,O57=$Z$16,O57=$Z$17,O57=$Z$18,O57=$Z$19,O57=$Z$20,O57=$Z$21,O57=$Z$22,O57=$Z$23,O57=$Z$24,O57=$Z$25,O57=$Z$26,O57=$Z$27,O57=$Z$28,O57=$Z$29,O57=$Z$41,O57=$Z$42,O57=$Z$43,O57=$Z$44,O57=$Z$45,O57=$Z$46,O57=$Z$47,O57=$Z$48,O57=$Z$49,O57=$Z$50,O57=$Z$51,O57=$Z$52,O57=$Z$53,O57=$Z$54,O57=$Z$55,O57=$Z$56,O57=$Z$57,O57=$Z$58,O57=$Z$59,O57=$Z$70,O57=$Z$71,O57=$Z$72,O57=$Z$73,O57=$Z$74,O57=$Z$75,O57=$Z$76,O57=$Z$77,O57=$Z$78,O57=$Z$79,O57=$Z$80,O57=$Z$81,O57=$Z$82,O57=$Z$83,O57=$Z$84,O57=$Z$85,O57=$Z$86,O57=$Z$87,O57=$Z$88)),"Fehler",0)</f>
        <v>0</v>
      </c>
      <c r="W57" s="11">
        <v>0.66666666666666663</v>
      </c>
      <c r="X57" s="12">
        <v>0.6875</v>
      </c>
      <c r="Y57" s="16"/>
      <c r="Z57" s="15"/>
      <c r="AA57" s="16"/>
      <c r="AB57" s="16"/>
      <c r="AC57" s="15"/>
      <c r="AD57" s="16"/>
      <c r="AE57" s="16"/>
      <c r="AF57" s="16"/>
      <c r="AG57">
        <f>IF(AND(Z57&lt;&gt;"",OR(Z57=$Z$58,Z57=$Z$59,Z57=$Z$70,Z57=$Z$71,Z57=$Z$72,Z57=$Z$73,Z57=$Z$74,Z57=$Z$75,Z57=$Z$76,Z57=$Z$77,Z57=$Z$78,Z57=$Z$79,Z57=$Z$80,Z57=$Z$81,Z57=$Z$82,Z57=$Z$83,Z57=$Z$84,Z57=$Z$85,Z57=$Z$86,Z57=$Z$87,Z57=$Z$88)),"Fehler",0)</f>
        <v>0</v>
      </c>
    </row>
    <row r="58" spans="1:34" ht="15.75" x14ac:dyDescent="0.25">
      <c r="A58" s="11">
        <v>0.6875</v>
      </c>
      <c r="B58" s="12">
        <v>0.70833333333333337</v>
      </c>
      <c r="C58" s="16"/>
      <c r="D58" s="15"/>
      <c r="E58" s="10"/>
      <c r="F58" s="10"/>
      <c r="G58" s="15"/>
      <c r="H58" s="16"/>
      <c r="I58" s="16"/>
      <c r="J58" s="16"/>
      <c r="K58">
        <f>IF(AND(D58&lt;&gt;"",OR(D58=$D$59,D58=$D$70,D58=$D$71,D58=$D$72,D58=$D$73,D58=$D$74,D58=$D$75,D58=$D$76,D58=$D$77,D58=$D$78,D58=$D$79,D58=$D$80,D58=$D$81,D58=$D$82,D58=$D$83,D58=$D$84,D58=$D$85,D58=$D$86,D58=$D$87,D58=$D$88,D58=$O$11,D58=$O$12,D58=$O$13,D58=$O$14,D58=$O$15,D58=$O$16,D58=$O$17,D58=$O$18,D58=$O$19,D58=$O$20,D58=$O$21,D58=$O$22,D58=$O$23,D58=$O$24,D58=$O$25,D58=$O$26,D58=$O$27,D58=$O$28,D58=$O$29,D58=$O$41,D58=$O$42,D58=$O$43,D58=$O$44,D58=$O$45,D58=$O$46,D58=$O$47,D58=$O$48,D58=$O$49,D58=$O$50,D58=$O$51,D58=$O$52,D58=$O$53,D58=$O$54,D58=$O$55,D58=$O$56,D58=$O$57,D58=$O$58,D58=$O$59,D58=$O$70,D58=$O$71,D58=$O$72,D58=$O$73,D58=$O$74,D58=$O$75,D58=$O$76,D58=$O$77,D58=$O$78,D58=$O$79,D58=$O$80,D58=$O$81,D58=$O$82,D58=$O$83,D58=$O$84,D58=$O$85,D58=$O$86,D58=$O$87,D58=$O$88,D58=$Z$11,D58=$Z$12,D58=$Z$13,D58=$Z$14,D58=$Z$15,D58=$Z$16,D58=$Z$17,D58=$Z$18,D58=$Z$19,D58=$Z$20,D58=$Z$21,D58=$Z$22,D58=$Z$23,D58=$Z$24,D58=$Z$25,D58=$Z$26,D58=$Z$27,D58=$Z$28,D58=$Z$29,D58=$Z$41,D58=$Z$42,D58=$Z$43,D58=$Z$44,D58=$Z$45,D58=$Z$46,D58=$Z$47,D58=$Z$48,D58=$Z$49,D58=$Z$50,D58=$Z$51,D58=$Z$52,D58=$Z$53,D58=$Z$54,D58=$Z$55,D58=$Z$56,D58=$Z$57,D58=$Z$58,D58=$Z$59,D58=$Z$70,D58=$Z$71,D58=$Z$72,D58=$Z$73,D58=$Z$74,D58=$Z$75,D58=$Z$76,D58=$Z$77,D58=$Z$78,D58=$Z$79,D58=$Z$80,D58=$Z$81,D58=$Z$82,D58=$Z$83,D58=$Z$84,D58=$Z$85,D58=$Z$86,D58=$Z$87,D58=$Z$88)),"Fehler",0)</f>
        <v>0</v>
      </c>
      <c r="L58" s="11">
        <v>0.6875</v>
      </c>
      <c r="M58" s="12">
        <v>0.70833333333333337</v>
      </c>
      <c r="N58" s="6"/>
      <c r="O58" s="15"/>
      <c r="P58" s="16"/>
      <c r="Q58" s="16"/>
      <c r="R58" s="15"/>
      <c r="S58" s="16"/>
      <c r="T58" s="16"/>
      <c r="U58" s="16"/>
      <c r="V58">
        <f>IF(AND(O58&lt;&gt;"",OR(O58=$O$59,O58=$O$70,O58=$O$71,O58=$O$72,O58=$O$73,O58=$O$74,O58=$O$75,O58=$O$76,O58=$O$77,O58=$O$78,O58=$O$79,O58=$O$80,O58=$O$81,O58=$O$82,O58=$O$83,O58=$O$84,O58=$O$85,O58=$O$86,O58=$O$87,O58=$O$88,O58=$Z$11,O58=$Z$12,O58=$Z$13,O58=$Z$14,O58=$Z$15,O58=$Z$16,O58=$Z$17,O58=$Z$18,O58=$Z$19,O58=$Z$20,O58=$Z$21,O58=$Z$22,O58=$Z$23,O58=$Z$24,O58=$Z$25,O58=$Z$26,O58=$Z$27,O58=$Z$28,O58=$Z$29,O58=$Z$41,O58=$Z$42,O58=$Z$43,O58=$Z$44,O58=$Z$45,O58=$Z$46,O58=$Z$47,O58=$Z$48,O58=$Z$49,O58=$Z$50,O58=$Z$51,O58=$Z$52,O58=$Z$53,O58=$Z$54,O58=$Z$55,O58=$Z$56,O58=$Z$57,O58=$Z$58,O58=$Z$59,O58=$Z$70,O58=$Z$71,O58=$Z$72,O58=$Z$73,O58=$Z$74,O58=$Z$75,O58=$Z$76,O58=$Z$77,O58=$Z$78,O58=$Z$79,O58=$Z$80,O58=$Z$81,O58=$Z$82,O58=$Z$83,O58=$Z$84,O58=$Z$85,O58=$Z$86,O58=$Z$87,O58=$Z$88)),"Fehler",0)</f>
        <v>0</v>
      </c>
      <c r="W58" s="11">
        <v>0.6875</v>
      </c>
      <c r="X58" s="12">
        <v>0.70833333333333337</v>
      </c>
      <c r="Y58" s="16"/>
      <c r="Z58" s="15"/>
      <c r="AA58" s="16"/>
      <c r="AB58" s="16"/>
      <c r="AC58" s="15"/>
      <c r="AD58" s="16"/>
      <c r="AE58" s="16"/>
      <c r="AF58" s="16"/>
      <c r="AG58">
        <f>IF(AND(Z58&lt;&gt;"",OR(Z58=$Z$59,Z58=$Z$70,Z58=$Z$71,Z58=$Z$72,Z58=$Z$73,Z58=$Z$74,Z58=$Z$75,Z58=$Z$76,Z58=$Z$77,Z58=$Z$78,Z58=$Z$79,Z58=$Z$80,Z58=$Z$81,Z58=$Z$82,Z58=$Z$83,Z58=$Z$84,Z58=$Z$85,Z58=$Z$86,Z58=$Z$87,Z58=$Z$88)),"Fehler",0)</f>
        <v>0</v>
      </c>
    </row>
    <row r="59" spans="1:34" ht="15.75" x14ac:dyDescent="0.25">
      <c r="A59" s="11">
        <v>0.70833333333333337</v>
      </c>
      <c r="B59" s="12">
        <v>0.72916666666666663</v>
      </c>
      <c r="C59" s="16"/>
      <c r="D59" s="32"/>
      <c r="E59" s="10"/>
      <c r="F59" s="10"/>
      <c r="G59" s="15"/>
      <c r="H59" s="16"/>
      <c r="I59" s="16"/>
      <c r="J59" s="16"/>
      <c r="K59">
        <f>IF(AND(D59&lt;&gt;"",OR(D59=$D$70,D59=$D$71,D59=$D$72,D59=$D$73,D59=$D$74,D59=$D$75,D59=$D$76,D59=$D$77,D59=$D$78,D59=$D$79,D59=$D$80,D59=$D$81,D59=$D$82,D59=$D$83,D59=$D$84,D59=$D$85,D59=$D$86,D59=$D$87,D59=$D$88,D59=$O$11,D59=$O$12,D59=$O$13,D59=$O$14,D59=$O$15,D59=$O$16,D59=$O$17,D59=$O$18,D59=$O$19,D59=$O$20,D59=$O$21,D59=$O$22,D59=$O$23,D59=$O$24,D59=$O$25,D59=$O$26,D59=$O$27,D59=$O$28,D59=$O$29,D59=$O$41,D59=$O$42,D59=$O$43,D59=$O$44,D59=$O$45,D59=$O$46,D59=$O$47,D59=$O$48,D59=$O$49,D59=$O$50,D59=$O$51,D59=$O$52,D59=$O$53,D59=$O$54,D59=$O$55,D59=$O$56,D59=$O$57,D59=$O$58,D59=$O$59,D59=$O$70,D59=$O$71,D59=$O$72,D59=$O$73,D59=$O$74,D59=$O$75,D59=$O$76,D59=$O$77,D59=$O$78,D59=$O$79,D59=$O$80,D59=$O$81,D59=$O$82,D59=$O$83,D59=$O$84,D59=$O$85,D59=$O$86,D59=$O$87,D59=$O$88,D59=$Z$11,D59=$Z$12,D59=$Z$13,D59=$Z$14,D59=$Z$15,D59=$Z$16,D59=$Z$17,D59=$Z$18,D59=$Z$19,D59=$Z$20,D59=$Z$21,D59=$Z$22,D59=$Z$23,D59=$Z$24,D59=$Z$25,D59=$Z$26,D59=$Z$27,D59=$Z$28,D59=$Z$29,D59=$Z$41,D59=$Z$42,D59=$Z$43,D59=$Z$44,D59=$Z$45,D59=$Z$46,D59=$Z$47,D59=$Z$48,D59=$Z$49,D59=$Z$50,D59=$Z$51,D59=$Z$52,D59=$Z$53,D59=$Z$54,D59=$Z$55,D59=$Z$56,D59=$Z$57,D59=$Z$58,D59=$Z$59,D59=$Z$70,D59=$Z$71,D59=$Z$72,D59=$Z$73,D59=$Z$74,D59=$Z$75,D59=$Z$76,D59=$Z$77,D59=$Z$78,D59=$Z$79,D59=$Z$80,D59=$Z$81,D59=$Z$82,D59=$Z$83,D59=$Z$84,D59=$Z$85,D59=$Z$86,D59=$Z$87,D59=$Z$88)),"Fehler",0)</f>
        <v>0</v>
      </c>
      <c r="L59" s="11">
        <v>0.70833333333333337</v>
      </c>
      <c r="M59" s="12">
        <v>0.72916666666666663</v>
      </c>
      <c r="N59" s="16"/>
      <c r="O59" s="15"/>
      <c r="P59" s="15"/>
      <c r="Q59" s="15"/>
      <c r="R59" s="15"/>
      <c r="S59" s="15"/>
      <c r="T59" s="16"/>
      <c r="U59" s="16"/>
      <c r="V59">
        <f>IF(AND(O59&lt;&gt;"",OR(O59=$O$70,O59=$O$71,O59=$O$72,O59=$O$73,O59=$O$74,O59=$O$75,O59=$O$76,O59=$O$77,O59=$O$78,O59=$O$79,O59=$O$80,O59=$O$81,O59=$O$82,O59=$O$83,O59=$O$84,O59=$O$85,O59=$O$86,O59=$O$87,O59=$O$88,O59=$Z$11,O59=$Z$12,O59=$Z$13,O59=$Z$14,O59=$Z$15,O59=$Z$16,O59=$Z$17,O59=$Z$18,O59=$Z$19,O59=$Z$20,O59=$Z$21,O59=$Z$22,O59=$Z$23,O59=$Z$24,O59=$Z$25,O59=$Z$26,O59=$Z$27,O59=$Z$28,O59=$Z$29,O59=$Z$41,O59=$Z$42,O59=$Z$43,O59=$Z$44,O59=$Z$45,O59=$Z$46,O59=$Z$47,O59=$Z$48,O59=$Z$49,O59=$Z$50,O59=$Z$51,O59=$Z$52,O59=$Z$53,O59=$Z$54,O59=$Z$55,O59=$Z$56,O59=$Z$57,O59=$Z$58,O59=$Z$59,O59=$Z$70,O59=$Z$71,O59=$Z$72,O59=$Z$73,O59=$Z$74,O59=$Z$75,O59=$Z$76,O59=$Z$77,O59=$Z$78,O59=$Z$79,O59=$Z$80,O59=$Z$81,O59=$Z$82,O59=$Z$83,O59=$Z$84,O59=$Z$85,O59=$Z$86,O59=$Z$87,O59=$Z$88)),"Fehler",0)</f>
        <v>0</v>
      </c>
      <c r="W59" s="11">
        <v>0.70833333333333337</v>
      </c>
      <c r="X59" s="12">
        <v>0.72916666666666663</v>
      </c>
      <c r="Y59" s="16"/>
      <c r="Z59" s="15"/>
      <c r="AA59" s="15"/>
      <c r="AB59" s="15"/>
      <c r="AC59" s="15"/>
      <c r="AD59" s="15"/>
      <c r="AE59" s="16"/>
      <c r="AF59" s="16"/>
      <c r="AG59">
        <f>IF(AND(Z59&lt;&gt;"",OR(Z59=$Z$70,Z59=$Z$71,Z59=$Z$72,Z59=$Z$73,Z59=$Z$74,Z59=$Z$75,Z59=$Z$76,Z59=$Z$77,Z59=$Z$78,Z59=$Z$79,Z59=$Z$80,Z59=$Z$81,Z59=$Z$82,Z59=$Z$83,Z59=$Z$84,Z59=$Z$85,Z59=$Z$86,Z59=$Z$87,Z59=$Z$88)),"Fehler",0)</f>
        <v>0</v>
      </c>
    </row>
    <row r="60" spans="1:34" ht="26.25" customHeight="1" x14ac:dyDescent="0.3">
      <c r="A60" s="1" t="s">
        <v>15</v>
      </c>
      <c r="B60" s="1"/>
      <c r="C60" s="2"/>
      <c r="D60" s="22">
        <v>2020</v>
      </c>
      <c r="E60" s="3" t="s">
        <v>22</v>
      </c>
      <c r="F60" s="24"/>
      <c r="I60" s="3" t="s">
        <v>12</v>
      </c>
      <c r="L60" s="1" t="s">
        <v>14</v>
      </c>
      <c r="M60" s="1"/>
      <c r="N60" s="2"/>
      <c r="O60" s="22">
        <v>2020</v>
      </c>
      <c r="P60" s="3" t="s">
        <v>22</v>
      </c>
      <c r="Q60" s="24"/>
      <c r="T60" s="3" t="s">
        <v>12</v>
      </c>
      <c r="W60" s="1" t="s">
        <v>15</v>
      </c>
      <c r="X60" s="1"/>
      <c r="Y60" s="2"/>
      <c r="Z60" s="22">
        <v>2020</v>
      </c>
      <c r="AA60" s="3" t="s">
        <v>22</v>
      </c>
      <c r="AB60" s="24"/>
      <c r="AE60" s="3" t="s">
        <v>12</v>
      </c>
    </row>
    <row r="61" spans="1:34" x14ac:dyDescent="0.2">
      <c r="A61" s="21" t="s">
        <v>120</v>
      </c>
      <c r="C61" s="4"/>
      <c r="E61" s="4"/>
      <c r="F61" s="4"/>
      <c r="H61" s="4"/>
      <c r="L61" s="21" t="s">
        <v>120</v>
      </c>
      <c r="N61" s="4"/>
      <c r="P61" s="4"/>
      <c r="Q61" s="4"/>
      <c r="S61" s="4"/>
      <c r="Y61" s="4"/>
      <c r="AA61" s="4"/>
      <c r="AB61" s="4"/>
      <c r="AD61" s="4"/>
    </row>
    <row r="62" spans="1:34" ht="18" x14ac:dyDescent="0.25">
      <c r="A62" s="20" t="s">
        <v>13</v>
      </c>
      <c r="B62" s="1"/>
      <c r="C62" s="2"/>
      <c r="D62" s="1"/>
      <c r="E62" s="4"/>
      <c r="F62" s="4"/>
      <c r="H62" s="5" t="s">
        <v>16</v>
      </c>
      <c r="J62" s="23">
        <v>208</v>
      </c>
      <c r="L62" s="20" t="s">
        <v>13</v>
      </c>
      <c r="M62" s="1"/>
      <c r="N62" s="2"/>
      <c r="O62" s="1"/>
      <c r="P62" s="4"/>
      <c r="Q62" s="4"/>
      <c r="S62" s="5" t="s">
        <v>16</v>
      </c>
      <c r="U62" s="23">
        <v>206</v>
      </c>
      <c r="W62" s="20" t="s">
        <v>13</v>
      </c>
      <c r="X62" s="1"/>
      <c r="Y62" s="2"/>
      <c r="Z62" s="1"/>
      <c r="AA62" s="4"/>
      <c r="AB62" s="4"/>
      <c r="AD62" s="5" t="s">
        <v>16</v>
      </c>
      <c r="AF62" s="23"/>
    </row>
    <row r="63" spans="1:34" ht="15.75" x14ac:dyDescent="0.25">
      <c r="A63" s="20" t="s">
        <v>17</v>
      </c>
      <c r="C63" s="4"/>
      <c r="E63" s="4"/>
      <c r="F63" s="4"/>
      <c r="H63" s="5" t="s">
        <v>18</v>
      </c>
      <c r="J63" s="23">
        <v>202</v>
      </c>
      <c r="L63" s="20" t="s">
        <v>17</v>
      </c>
      <c r="N63" s="4"/>
      <c r="P63" s="4"/>
      <c r="Q63" s="4"/>
      <c r="S63" s="5" t="s">
        <v>18</v>
      </c>
      <c r="U63" s="23">
        <v>203</v>
      </c>
      <c r="W63" s="20" t="s">
        <v>17</v>
      </c>
      <c r="Y63" s="4"/>
      <c r="AA63" s="4"/>
      <c r="AB63" s="4"/>
      <c r="AD63" s="5" t="s">
        <v>18</v>
      </c>
      <c r="AF63" s="23">
        <v>202</v>
      </c>
    </row>
    <row r="64" spans="1:34" ht="15" x14ac:dyDescent="0.25">
      <c r="A64" s="39" t="s">
        <v>187</v>
      </c>
      <c r="C64" s="4"/>
      <c r="E64" s="4"/>
      <c r="F64" s="4"/>
      <c r="H64" s="4"/>
      <c r="I64" s="19"/>
      <c r="L64" s="39" t="s">
        <v>187</v>
      </c>
      <c r="N64" s="4"/>
      <c r="P64" s="4"/>
      <c r="Q64" s="4"/>
      <c r="S64" s="4"/>
      <c r="T64" s="19"/>
      <c r="W64" s="20"/>
      <c r="Y64" s="4"/>
      <c r="AA64" s="4"/>
      <c r="AB64" s="4"/>
      <c r="AD64" s="4"/>
      <c r="AE64" s="19"/>
    </row>
    <row r="65" spans="1:33" x14ac:dyDescent="0.2">
      <c r="A65" s="6" t="s">
        <v>0</v>
      </c>
      <c r="B65" s="6" t="s">
        <v>8</v>
      </c>
      <c r="C65" s="6" t="s">
        <v>0</v>
      </c>
      <c r="D65" s="6" t="s">
        <v>1</v>
      </c>
      <c r="E65" s="6" t="s">
        <v>2</v>
      </c>
      <c r="F65" s="6" t="s">
        <v>3</v>
      </c>
      <c r="G65" s="7" t="s">
        <v>4</v>
      </c>
      <c r="H65" s="6" t="s">
        <v>5</v>
      </c>
      <c r="I65" s="7" t="s">
        <v>4</v>
      </c>
      <c r="J65" s="6" t="s">
        <v>9</v>
      </c>
      <c r="L65" s="6" t="s">
        <v>0</v>
      </c>
      <c r="M65" s="6" t="s">
        <v>8</v>
      </c>
      <c r="N65" s="6" t="s">
        <v>0</v>
      </c>
      <c r="O65" s="6" t="s">
        <v>1</v>
      </c>
      <c r="P65" s="6" t="s">
        <v>2</v>
      </c>
      <c r="Q65" s="6" t="s">
        <v>3</v>
      </c>
      <c r="R65" s="7" t="s">
        <v>4</v>
      </c>
      <c r="S65" s="6" t="s">
        <v>5</v>
      </c>
      <c r="T65" s="7" t="s">
        <v>4</v>
      </c>
      <c r="U65" s="6" t="s">
        <v>9</v>
      </c>
      <c r="W65" s="6" t="s">
        <v>0</v>
      </c>
      <c r="X65" s="6" t="s">
        <v>8</v>
      </c>
      <c r="Y65" s="6" t="s">
        <v>0</v>
      </c>
      <c r="Z65" s="6" t="s">
        <v>1</v>
      </c>
      <c r="AA65" s="6" t="s">
        <v>2</v>
      </c>
      <c r="AB65" s="6" t="s">
        <v>3</v>
      </c>
      <c r="AC65" s="7" t="s">
        <v>4</v>
      </c>
      <c r="AD65" s="6" t="s">
        <v>5</v>
      </c>
      <c r="AE65" s="7" t="s">
        <v>4</v>
      </c>
      <c r="AF65" s="6" t="s">
        <v>9</v>
      </c>
    </row>
    <row r="66" spans="1:33" ht="18" x14ac:dyDescent="0.25">
      <c r="A66" s="8"/>
      <c r="B66" s="8"/>
      <c r="C66" s="8"/>
      <c r="D66" s="9"/>
      <c r="E66" s="10"/>
      <c r="F66" s="10"/>
      <c r="G66" s="9"/>
      <c r="H66" s="10"/>
      <c r="I66" s="9"/>
      <c r="J66" s="9"/>
      <c r="L66" s="8"/>
      <c r="M66" s="8"/>
      <c r="N66" s="8"/>
      <c r="O66" s="9"/>
      <c r="P66" s="10"/>
      <c r="Q66" s="10"/>
      <c r="R66" s="9"/>
      <c r="S66" s="10"/>
      <c r="T66" s="9"/>
      <c r="U66" s="9"/>
      <c r="W66" s="8"/>
      <c r="X66" s="8"/>
      <c r="Y66" s="8"/>
      <c r="Z66" s="9"/>
      <c r="AA66" s="10"/>
      <c r="AB66" s="10"/>
      <c r="AC66" s="9"/>
      <c r="AD66" s="10"/>
      <c r="AE66" s="9"/>
      <c r="AF66" s="9"/>
    </row>
    <row r="67" spans="1:33" x14ac:dyDescent="0.2">
      <c r="A67" s="6"/>
      <c r="B67" s="6"/>
      <c r="C67" s="6"/>
      <c r="D67" s="9"/>
      <c r="E67" s="10"/>
      <c r="F67" s="10"/>
      <c r="G67" s="9"/>
      <c r="H67" s="10"/>
      <c r="I67" s="9"/>
      <c r="J67" s="9"/>
      <c r="L67" s="6"/>
      <c r="M67" s="6"/>
      <c r="N67" s="6"/>
      <c r="O67" s="9"/>
      <c r="P67" s="10"/>
      <c r="Q67" s="10"/>
      <c r="R67" s="9"/>
      <c r="S67" s="10"/>
      <c r="T67" s="9"/>
      <c r="U67" s="9"/>
      <c r="W67" s="6"/>
      <c r="X67" s="6"/>
      <c r="Y67" s="6"/>
      <c r="Z67" s="9"/>
      <c r="AA67" s="10"/>
      <c r="AB67" s="10"/>
      <c r="AC67" s="9"/>
      <c r="AD67" s="10"/>
      <c r="AE67" s="9"/>
      <c r="AF67" s="9"/>
    </row>
    <row r="68" spans="1:33" x14ac:dyDescent="0.2">
      <c r="A68" s="6" t="s">
        <v>6</v>
      </c>
      <c r="B68" s="6" t="s">
        <v>7</v>
      </c>
      <c r="C68" s="6"/>
      <c r="D68" s="9"/>
      <c r="E68" s="10"/>
      <c r="F68" s="10"/>
      <c r="G68" s="9"/>
      <c r="H68" s="10"/>
      <c r="I68" s="9"/>
      <c r="J68" s="9"/>
      <c r="L68" s="6" t="s">
        <v>6</v>
      </c>
      <c r="M68" s="6" t="s">
        <v>7</v>
      </c>
      <c r="N68" s="6"/>
      <c r="O68" s="9"/>
      <c r="P68" s="10"/>
      <c r="Q68" s="10"/>
      <c r="R68" s="9"/>
      <c r="S68" s="10"/>
      <c r="T68" s="9"/>
      <c r="U68" s="9"/>
      <c r="W68" s="6" t="s">
        <v>6</v>
      </c>
      <c r="X68" s="6" t="s">
        <v>7</v>
      </c>
      <c r="Y68" s="6"/>
      <c r="Z68" s="9"/>
      <c r="AA68" s="10"/>
      <c r="AB68" s="10"/>
      <c r="AC68" s="9"/>
      <c r="AD68" s="10"/>
      <c r="AE68" s="9"/>
      <c r="AF68" s="9"/>
    </row>
    <row r="69" spans="1:33" x14ac:dyDescent="0.2">
      <c r="A69" s="9"/>
      <c r="B69" s="9"/>
      <c r="C69" s="10"/>
      <c r="D69" s="9"/>
      <c r="E69" s="10"/>
      <c r="F69" s="10"/>
      <c r="G69" s="9"/>
      <c r="H69" s="10"/>
      <c r="I69" s="9"/>
      <c r="J69" s="9"/>
      <c r="L69" s="9"/>
      <c r="M69" s="9"/>
      <c r="N69" s="10"/>
      <c r="O69" s="9"/>
      <c r="P69" s="10"/>
      <c r="Q69" s="10"/>
      <c r="R69" s="9"/>
      <c r="S69" s="10"/>
      <c r="T69" s="9"/>
      <c r="U69" s="9"/>
      <c r="W69" s="9"/>
      <c r="X69" s="9"/>
      <c r="Y69" s="10"/>
      <c r="Z69" s="9"/>
      <c r="AA69" s="10"/>
      <c r="AB69" s="10"/>
      <c r="AC69" s="9"/>
      <c r="AD69" s="10"/>
      <c r="AE69" s="9"/>
      <c r="AF69" s="9"/>
    </row>
    <row r="70" spans="1:33" ht="15.75" x14ac:dyDescent="0.25">
      <c r="A70" s="11">
        <v>0.33333333333333331</v>
      </c>
      <c r="B70" s="12">
        <v>0.35416666666666669</v>
      </c>
      <c r="C70" s="6"/>
      <c r="D70" s="32" t="s">
        <v>135</v>
      </c>
      <c r="E70" s="16" t="s">
        <v>168</v>
      </c>
      <c r="F70" s="33" t="s">
        <v>169</v>
      </c>
      <c r="G70" s="15"/>
      <c r="H70" s="16" t="s">
        <v>73</v>
      </c>
      <c r="I70" s="16"/>
      <c r="J70" s="16" t="s">
        <v>57</v>
      </c>
      <c r="K70">
        <f>IF(AND(D70&lt;&gt;"",OR(D70=$D$71,D70=$D$72,D70=$D$73,D70=$D$74,D70=$D$75,D70=$D$76,D70=$D$77,D70=$D$78,D70=$D$79,D70=$D$80,D70=$D$81,D70=$D$82,D70=$D$83,D70=$D$84,D70=$D$85,D70=$D$86,D70=$D$87,D70=$D$88,D70=$O$11,D70=$O$12,D70=$O$13,D70=$O$14,D70=$O$15,D70=$O$16,D70=$O$17,D70=$O$18,D70=$O$19,D70=$O$20,D70=$O$21,D70=$O$22,D70=$O$23,D70=$O$24,D70=$O$25,D70=$O$26,D70=$O$27,D70=$O$28,D70=$O$29,D70=$O$41,D70=$O$42,D70=$O$43,D70=$O$44,D70=$O$45,D70=$O$46,D70=$O$47,D70=$O$48,D70=$O$49,D70=$O$50,D70=$O$51,D70=$O$52,D70=$O$53,D70=$O$54,D70=$O$55,D70=$O$56,D70=$O$57,D70=$O$58,D70=$O$59,D70=$O$70,D70=$O$71,D70=$O$72,D70=$O$73,D70=$O$74,D70=$O$75,D70=$O$76,D70=$O$77,D70=$O$78,D70=$O$79,D70=$O$80,D70=$O$81,D70=$O$82,D70=$O$83,D70=$O$84,D70=$O$85,D70=$O$86,D70=$O$87,D70=$O$88,D70=$Z$11,D70=$Z$12,D70=$Z$13,D70=$Z$14,D70=$Z$15,D70=$Z$16,D70=$Z$17,D70=$Z$18,D70=$Z$19,D70=$Z$20,D70=$Z$21,D70=$Z$22,D70=$Z$23,D70=$Z$24,D70=$Z$25,D70=$Z$26,D70=$Z$27,D70=$Z$28,D70=$Z$29,D70=$Z$41,D70=$Z$42,D70=$Z$43,D70=$Z$44,D70=$Z$45,D70=$Z$46,D70=$Z$47,D70=$Z$48,D70=$Z$49,D70=$Z$50,D70=$Z$51,D70=$Z$52,D70=$Z$53,D70=$Z$54,D70=$Z$55,D70=$Z$56,D70=$Z$57,D70=$Z$58,D70=$Z$59,D70=$Z$70,D70=$Z$71,D70=$Z$72,D70=$Z$73,D70=$Z$74,D70=$Z$75,D70=$Z$76,D70=$Z$77,D70=$Z$78,D70=$Z$79,D70=$Z$80,D70=$Z$81,D70=$Z$82,D70=$Z$83,D70=$Z$84,D70=$Z$85,D70=$Z$86,D70=$Z$87,D70=$Z$88)),"Fehler",0)</f>
        <v>0</v>
      </c>
      <c r="L70" s="11">
        <v>0.33333333333333331</v>
      </c>
      <c r="M70" s="12">
        <v>0.35416666666666669</v>
      </c>
      <c r="N70" s="6"/>
      <c r="O70" s="9"/>
      <c r="P70" s="10"/>
      <c r="Q70" s="10"/>
      <c r="R70" s="9"/>
      <c r="S70" s="10"/>
      <c r="T70" s="9"/>
      <c r="U70" s="16"/>
      <c r="V70">
        <f>IF(AND(O70&lt;&gt;"",OR(O70=$O$71,O70=$O$72,O70=$O$73,O70=$O$74,O70=$O$75,O70=$O$76,O70=$O$77,O70=$O$78,O70=$O$79,O70=$O$80,O70=$O$81,O70=$O$82,O70=$O$83,O70=$O$84,O70=$O$85,O70=$O$86,O70=$O$87,O70=$O$88,O70=$Z$11,O70=$Z$12,O70=$Z$13,O70=$Z$14,O70=$Z$15,O70=$Z$16,O70=$Z$17,O70=$Z$18,O70=$Z$19,O70=$Z$20,O70=$Z$21,O70=$Z$22,O70=$Z$23,O70=$Z$24,O70=$Z$25,O70=$Z$26,O70=$Z$27,O70=$Z$28,O70=$Z$29,O70=$Z$41,O70=$Z$42,O70=$Z$43,O70=$Z$44,O70=$Z$45,O70=$Z$46,O70=$Z$47,O70=$Z$48,O70=$Z$49,O70=$Z$50,O70=$Z$51,O70=$Z$52,O70=$Z$53,O70=$Z$54,O70=$Z$55,O70=$Z$56,O70=$Z$57,O70=$Z$58,O70=$Z$59,O70=$Z$70,O70=$Z$71,O70=$Z$72,O70=$Z$73,O70=$Z$74,O70=$Z$75,O70=$Z$76,O70=$Z$77,O70=$Z$78,O70=$Z$79,O70=$Z$80,O70=$Z$81,O70=$Z$82,O70=$Z$83,O70=$Z$84,O70=$Z$85,O70=$Z$86,O70=$Z$87,O70=$Z$88)),"Fehler",0)</f>
        <v>0</v>
      </c>
      <c r="W70" s="11">
        <v>0.33333333333333331</v>
      </c>
      <c r="X70" s="12">
        <v>0.35416666666666669</v>
      </c>
      <c r="Y70" s="6"/>
      <c r="Z70" s="15"/>
      <c r="AA70" s="16"/>
      <c r="AB70" s="16"/>
      <c r="AC70" s="15"/>
      <c r="AD70" s="16"/>
      <c r="AE70" s="16"/>
      <c r="AF70" s="16"/>
      <c r="AG70">
        <f>IF(AND(Z70&lt;&gt;"",OR(Z70=$Z$71,Z70=$Z$72,Z70=$Z$73,Z70=$Z$74,Z70=$Z$75,Z70=$Z$76,Z70=$Z$77,Z70=$Z$78,Z70=$Z$79,Z70=$Z$80,Z70=$Z$81,Z70=$Z$82,Z70=$Z$83,Z70=$Z$84,Z70=$Z$85,Z70=$Z$86,Z70=$Z$87,Z70=$Z$88)),"Fehler",0)</f>
        <v>0</v>
      </c>
    </row>
    <row r="71" spans="1:33" ht="15.75" x14ac:dyDescent="0.25">
      <c r="A71" s="11">
        <v>0.35416666666666669</v>
      </c>
      <c r="B71" s="12">
        <v>0.375</v>
      </c>
      <c r="C71" s="6"/>
      <c r="D71" s="32" t="s">
        <v>170</v>
      </c>
      <c r="E71" s="16" t="s">
        <v>168</v>
      </c>
      <c r="F71" s="33" t="s">
        <v>169</v>
      </c>
      <c r="G71" s="15"/>
      <c r="H71" s="16" t="s">
        <v>73</v>
      </c>
      <c r="I71" s="16"/>
      <c r="J71" s="16" t="s">
        <v>57</v>
      </c>
      <c r="K71">
        <f>IF(AND(D71&lt;&gt;"",OR(D71=$D$72,D71=$D$73,D71=$D$74,D71=$D$75,D71=$D$76,D71=$D$77,D71=$D$78,D71=$D$79,D71=$D$80,D71=$D$81,D71=$D$82,D71=$D$83,D71=$D$84,D71=$D$85,D71=$D$86,D71=$D$87,D71=$D$88,D71=$O$11,D71=$O$12,D71=$O$13,D71=$O$14,D71=$O$15,D71=$O$16,D71=$O$17,D71=$O$18,D71=$O$19,D71=$O$20,D71=$O$21,D71=$O$22,D71=$O$23,D71=$O$24,D71=$O$25,D71=$O$26,D71=$O$27,D71=$O$28,D71=$O$29,D71=$O$41,D71=$O$42,D71=$O$43,D71=$O$44,D71=$O$45,D71=$O$46,D71=$O$47,D71=$O$48,D71=$O$49,D71=$O$50,D71=$O$51,D71=$O$52,D71=$O$53,D71=$O$54,D71=$O$55,D71=$O$56,D71=$O$57,D71=$O$58,D71=$O$59,D71=$O$70,D71=$O$71,D71=$O$72,D71=$O$73,D71=$O$74,D71=$O$75,D71=$O$76,D71=$O$77,D71=$O$78,D71=$O$79,D71=$O$80,D71=$O$81,D71=$O$82,D71=$O$83,D71=$O$84,D71=$O$85,D71=$O$86,D71=$O$87,D71=$O$88,D71=$Z$11,D71=$Z$12,D71=$Z$13,D71=$Z$14,D71=$Z$15,D71=$Z$16,D71=$Z$17,D71=$Z$18,D71=$Z$19,D71=$Z$20,D71=$Z$21,D71=$Z$22,D71=$Z$23,D71=$Z$24,D71=$Z$25,D71=$Z$26,D71=$Z$27,D71=$Z$28,D71=$Z$29,D71=$Z$41,D71=$Z$42,D71=$Z$43,D71=$Z$44,D71=$Z$45,D71=$Z$46,D71=$Z$47,D71=$Z$48,D71=$Z$49,D71=$Z$50,D71=$Z$51,D71=$Z$52,D71=$Z$53,D71=$Z$54,D71=$Z$55,D71=$Z$56,D71=$Z$57,D71=$Z$58,D71=$Z$59,D71=$Z$70,D71=$Z$71,D71=$Z$72,D71=$Z$73,D71=$Z$74,D71=$Z$75,D71=$Z$76,D71=$Z$77,D71=$Z$78,D71=$Z$79,D71=$Z$80,D71=$Z$81,D71=$Z$82,D71=$Z$83,D71=$Z$84,D71=$Z$85,D71=$Z$86,D71=$Z$87,D71=$Z$88)),"Fehler",0)</f>
        <v>0</v>
      </c>
      <c r="L71" s="11">
        <v>0.35416666666666669</v>
      </c>
      <c r="M71" s="12">
        <v>0.375</v>
      </c>
      <c r="N71" s="6"/>
      <c r="O71" s="9"/>
      <c r="P71" s="10"/>
      <c r="Q71" s="10"/>
      <c r="R71" s="9"/>
      <c r="S71" s="10"/>
      <c r="T71" s="9"/>
      <c r="U71" s="16"/>
      <c r="V71">
        <f>IF(AND(O71&lt;&gt;"",OR(O71=$O$72,O71=$O$73,O71=$O$74,O71=$O$75,O71=$O$76,O71=$O$77,O71=$O$78,O71=$O$79,O71=$O$80,O71=$O$81,O71=$O$82,O71=$O$83,O71=$O$84,O71=$O$85,O71=$O$86,O71=$O$87,O71=$O$88,O71=$Z$11,O71=$Z$12,O71=$Z$13,O71=$Z$14,O71=$Z$15,O71=$Z$16,O71=$Z$17,O71=$Z$18,O71=$Z$19,O71=$Z$20,O71=$Z$21,O71=$Z$22,O71=$Z$23,O71=$Z$24,O71=$Z$25,O71=$Z$26,O71=$Z$27,O71=$Z$28,O71=$Z$29,O71=$Z$41,O71=$Z$42,O71=$Z$43,O71=$Z$44,O71=$Z$45,O71=$Z$46,O71=$Z$47,O71=$Z$48,O71=$Z$49,O71=$Z$50,O71=$Z$51,O71=$Z$52,O71=$Z$53,O71=$Z$54,O71=$Z$55,O71=$Z$56,O71=$Z$57,O71=$Z$58,O71=$Z$59,O71=$Z$70,O71=$Z$71,O71=$Z$72,O71=$Z$73,O71=$Z$74,O71=$Z$75,O71=$Z$76,O71=$Z$77,O71=$Z$78,O71=$Z$79,O71=$Z$80,O71=$Z$81,O71=$Z$82,O71=$Z$83,O71=$Z$84,O71=$Z$85,O71=$Z$86,O71=$Z$87,O71=$Z$88)),"Fehler",0)</f>
        <v>0</v>
      </c>
      <c r="W71" s="11">
        <v>0.35416666666666669</v>
      </c>
      <c r="X71" s="12">
        <v>0.375</v>
      </c>
      <c r="Y71" s="6"/>
      <c r="Z71" s="15"/>
      <c r="AA71" s="16"/>
      <c r="AB71" s="16"/>
      <c r="AC71" s="15"/>
      <c r="AD71" s="16"/>
      <c r="AE71" s="16"/>
      <c r="AF71" s="16"/>
      <c r="AG71">
        <f>IF(AND(Z71&lt;&gt;"",OR(Z71=$Z$72,Z71=$Z$73,Z71=$Z$74,Z71=$Z$75,Z71=$Z$76,Z71=$Z$77,Z71=$Z$78,Z71=$Z$79,Z71=$Z$80,Z71=$Z$81,Z71=$Z$82,Z71=$Z$83,Z71=$Z$84,Z71=$Z$85,Z71=$Z$86,Z71=$Z$87,Z71=$Z$88)),"Fehler",0)</f>
        <v>0</v>
      </c>
    </row>
    <row r="72" spans="1:33" ht="15.75" x14ac:dyDescent="0.25">
      <c r="A72" s="11">
        <v>0.375</v>
      </c>
      <c r="B72" s="12">
        <v>0.39583333333333331</v>
      </c>
      <c r="C72" s="6"/>
      <c r="D72" s="9" t="s">
        <v>171</v>
      </c>
      <c r="E72" s="16" t="s">
        <v>168</v>
      </c>
      <c r="F72" s="33" t="s">
        <v>73</v>
      </c>
      <c r="G72" s="15"/>
      <c r="H72" s="16" t="s">
        <v>169</v>
      </c>
      <c r="I72" s="16"/>
      <c r="J72" s="16" t="s">
        <v>57</v>
      </c>
      <c r="K72">
        <f>IF(AND(D72&lt;&gt;"",OR(D72=$D$73,D72=$D$74,D72=$D$75,D72=$D$76,D72=$D$77,D72=$D$78,D72=$D$79,D72=$D$80,D72=$D$81,D72=$D$82,D72=$D$83,D72=$D$84,D72=$D$85,D72=$D$86,D72=$D$87,D72=$D$88,D72=$O$11,D72=$O$12,D72=$O$13,D72=$O$14,D72=$O$15,D72=$O$16,D72=$O$17,D72=$O$18,D72=$O$19,D72=$O$20,D72=$O$21,D72=$O$22,D72=$O$23,D72=$O$24,D72=$O$25,D72=$O$26,D72=$O$27,D72=$O$28,D72=$O$29,D72=$O$41,D72=$O$42,D72=$O$43,D72=$O$44,D72=$O$45,D72=$O$46,D72=$O$47,D72=$O$48,D72=$O$49,D72=$O$50,D72=$O$51,D72=$O$52,D72=$O$53,D72=$O$54,D72=$O$55,D72=$O$56,D72=$O$57,D72=$O$58,D72=$O$59,D72=$O$70,D72=$O$71,D72=$O$72,D72=$O$73,D72=$O$74,D72=$O$75,D72=$O$76,D72=$O$77,D72=$O$78,D72=$O$79,D72=$O$80,D72=$O$81,D72=$O$82,D72=$O$83,D72=$O$84,D72=$O$85,D72=$O$86,D72=$O$87,D72=$O$88,D72=$Z$11,D72=$Z$12,D72=$Z$13,D72=$Z$14,D72=$Z$15,D72=$Z$16,D72=$Z$17,D72=$Z$18,D72=$Z$19,D72=$Z$20,D72=$Z$21,D72=$Z$22,D72=$Z$23,D72=$Z$24,D72=$Z$25,D72=$Z$26,D72=$Z$27,D72=$Z$28,D72=$Z$29,D72=$Z$41,D72=$Z$42,D72=$Z$43,D72=$Z$44,D72=$Z$45,D72=$Z$46,D72=$Z$47,D72=$Z$48,D72=$Z$49,D72=$Z$50,D72=$Z$51,D72=$Z$52,D72=$Z$53,D72=$Z$54,D72=$Z$55,D72=$Z$56,D72=$Z$57,D72=$Z$58,D72=$Z$59,D72=$Z$70,D72=$Z$71,D72=$Z$72,D72=$Z$73,D72=$Z$74,D72=$Z$75,D72=$Z$76,D72=$Z$77,D72=$Z$78,D72=$Z$79,D72=$Z$80,D72=$Z$81,D72=$Z$82,D72=$Z$83,D72=$Z$84,D72=$Z$85,D72=$Z$86,D72=$Z$87,D72=$Z$88)),"Fehler",0)</f>
        <v>0</v>
      </c>
      <c r="L72" s="11">
        <v>0.375</v>
      </c>
      <c r="M72" s="12">
        <v>0.39583333333333331</v>
      </c>
      <c r="N72" s="6"/>
      <c r="O72" s="9"/>
      <c r="P72" s="10"/>
      <c r="Q72" s="10"/>
      <c r="R72" s="9"/>
      <c r="S72" s="10"/>
      <c r="T72" s="9"/>
      <c r="U72" s="16"/>
      <c r="V72">
        <f>IF(AND(O72&lt;&gt;"",OR(O72=$O$73,O72=$O$74,O72=$O$75,O72=$O$76,O72=$O$77,O72=$O$78,O72=$O$79,O72=$O$80,O72=$O$81,O72=$O$82,O72=$O$83,O72=$O$84,O72=$O$85,O72=$O$86,O72=$O$87,O72=$O$88,O72=$Z$11,O72=$Z$12,O72=$Z$13,O72=$Z$14,O72=$Z$15,O72=$Z$16,O72=$Z$17,O72=$Z$18,O72=$Z$19,O72=$Z$20,O72=$Z$21,O72=$Z$22,O72=$Z$23,O72=$Z$24,O72=$Z$25,O72=$Z$26,O72=$Z$27,O72=$Z$28,O72=$Z$29,O72=$Z$41,O72=$Z$42,O72=$Z$43,O72=$Z$44,O72=$Z$45,O72=$Z$46,O72=$Z$47,O72=$Z$48,O72=$Z$49,O72=$Z$50,O72=$Z$51,O72=$Z$52,O72=$Z$53,O72=$Z$54,O72=$Z$55,O72=$Z$56,O72=$Z$57,O72=$Z$58,O72=$Z$59,O72=$Z$70,O72=$Z$71,O72=$Z$72,O72=$Z$73,O72=$Z$74,O72=$Z$75,O72=$Z$76,O72=$Z$77,O72=$Z$78,O72=$Z$79,O72=$Z$80,O72=$Z$81,O72=$Z$82,O72=$Z$83,O72=$Z$84,O72=$Z$85,O72=$Z$86,O72=$Z$87,O72=$Z$88)),"Fehler",0)</f>
        <v>0</v>
      </c>
      <c r="W72" s="11">
        <v>0.375</v>
      </c>
      <c r="X72" s="12">
        <v>0.39583333333333331</v>
      </c>
      <c r="Y72" s="6"/>
      <c r="Z72" s="15"/>
      <c r="AA72" s="16"/>
      <c r="AB72" s="16"/>
      <c r="AC72" s="15"/>
      <c r="AD72" s="16"/>
      <c r="AE72" s="16"/>
      <c r="AF72" s="16"/>
      <c r="AG72">
        <f>IF(AND(Z72&lt;&gt;"",OR(Z72=$Z$73,Z72=$Z$74,Z72=$Z$75,Z72=$Z$76,Z72=$Z$77,Z72=$Z$78,Z72=$Z$79,Z72=$Z$80,Z72=$Z$81,Z72=$Z$82,Z72=$Z$83,Z72=$Z$84,Z72=$Z$85,Z72=$Z$86,Z72=$Z$87,Z72=$Z$88)),"Fehler",0)</f>
        <v>0</v>
      </c>
    </row>
    <row r="73" spans="1:33" ht="15.75" x14ac:dyDescent="0.25">
      <c r="A73" s="11">
        <v>0.39583333333333331</v>
      </c>
      <c r="B73" s="12">
        <v>0.41666666666666669</v>
      </c>
      <c r="C73" s="6"/>
      <c r="D73" s="34"/>
      <c r="E73" s="16"/>
      <c r="F73" s="33"/>
      <c r="G73" s="15"/>
      <c r="H73" s="16"/>
      <c r="I73" s="16"/>
      <c r="J73" s="16"/>
      <c r="K73">
        <f>IF(AND(D73&lt;&gt;"",OR(D73=$D$74,D73=$D$75,D73=$D$76,D73=$D$77,D73=$D$78,D73=$D$79,D73=$D$80,D73=$D$81,D73=$D$82,D73=$D$83,D73=$D$84,D73=$D$85,D73=$D$86,D73=$D$87,D73=$D$88,D73=$O$11,D73=$O$12,D73=$O$13,D73=$O$14,D73=$O$15,D73=$O$16,D73=$O$17,D73=$O$18,D73=$O$19,D73=$O$20,D73=$O$21,D73=$O$22,D73=$O$23,D73=$O$24,D73=$O$25,D73=$O$26,D73=$O$27,D73=$O$28,D73=$O$29,D73=$O$41,D73=$O$42,D73=$O$43,D73=$O$44,D73=$O$45,D73=$O$46,D73=$O$47,D73=$O$48,D73=$O$49,D73=$O$50,D73=$O$51,D73=$O$52,D73=$O$53,D73=$O$54,D73=$O$55,D73=$O$56,D73=$O$57,D73=$O$58,D73=$O$59,D73=$O$70,D73=$O$71,D73=$O$72,D73=$O$73,D73=$O$74,D73=$O$75,D73=$O$76,D73=$O$77,D73=$O$78,D73=$O$79,D73=$O$80,D73=$O$81,D73=$O$82,D73=$O$83,D73=$O$84,D73=$O$85,D73=$O$86,D73=$O$87,D73=$O$88,D73=$Z$11,D73=$Z$12,D73=$Z$13,D73=$Z$14,D73=$Z$15,D73=$Z$16,D73=$Z$17,D73=$Z$18,D73=$Z$19,D73=$Z$20,D73=$Z$21,D73=$Z$22,D73=$Z$23,D73=$Z$24,D73=$Z$25,D73=$Z$26,D73=$Z$27,D73=$Z$28,D73=$Z$29,D73=$Z$41,D73=$Z$42,D73=$Z$43,D73=$Z$44,D73=$Z$45,D73=$Z$46,D73=$Z$47,D73=$Z$48,D73=$Z$49,D73=$Z$50,D73=$Z$51,D73=$Z$52,D73=$Z$53,D73=$Z$54,D73=$Z$55,D73=$Z$56,D73=$Z$57,D73=$Z$58,D73=$Z$59,D73=$Z$70,D73=$Z$71,D73=$Z$72,D73=$Z$73,D73=$Z$74,D73=$Z$75,D73=$Z$76,D73=$Z$77,D73=$Z$78,D73=$Z$79,D73=$Z$80,D73=$Z$81,D73=$Z$82,D73=$Z$83,D73=$Z$84,D73=$Z$85,D73=$Z$86,D73=$Z$87,D73=$Z$88)),"Fehler",0)</f>
        <v>0</v>
      </c>
      <c r="L73" s="11">
        <v>0.39583333333333331</v>
      </c>
      <c r="M73" s="12">
        <v>0.41666666666666669</v>
      </c>
      <c r="N73" s="6"/>
      <c r="O73" s="15"/>
      <c r="P73" s="10"/>
      <c r="Q73" s="10"/>
      <c r="R73" s="9"/>
      <c r="S73" s="10"/>
      <c r="T73" s="9"/>
      <c r="U73" s="16"/>
      <c r="V73">
        <f>IF(AND(O73&lt;&gt;"",OR(O73=$O$74,O73=$O$75,O73=$O$76,O73=$O$77,O73=$O$78,O73=$O$79,O73=$O$80,O73=$O$81,O73=$O$82,O73=$O$83,O73=$O$84,O73=$O$85,O73=$O$86,O73=$O$87,O73=$O$88,O73=$Z$11,O73=$Z$12,O73=$Z$13,O73=$Z$14,O73=$Z$15,O73=$Z$16,O73=$Z$17,O73=$Z$18,O73=$Z$19,O73=$Z$20,O73=$Z$21,O73=$Z$22,O73=$Z$23,O73=$Z$24,O73=$Z$25,O73=$Z$26,O73=$Z$27,O73=$Z$28,O73=$Z$29,O73=$Z$41,O73=$Z$42,O73=$Z$43,O73=$Z$44,O73=$Z$45,O73=$Z$46,O73=$Z$47,O73=$Z$48,O73=$Z$49,O73=$Z$50,O73=$Z$51,O73=$Z$52,O73=$Z$53,O73=$Z$54,O73=$Z$55,O73=$Z$56,O73=$Z$57,O73=$Z$58,O73=$Z$59,O73=$Z$70,O73=$Z$71,O73=$Z$72,O73=$Z$73,O73=$Z$74,O73=$Z$75,O73=$Z$76,O73=$Z$77,O73=$Z$78,O73=$Z$79,O73=$Z$80,O73=$Z$81,O73=$Z$82,O73=$Z$83,O73=$Z$84,O73=$Z$85,O73=$Z$86,O73=$Z$87,O73=$Z$88)),"Fehler",0)</f>
        <v>0</v>
      </c>
      <c r="W73" s="11">
        <v>0.39583333333333331</v>
      </c>
      <c r="X73" s="12">
        <v>0.41666666666666669</v>
      </c>
      <c r="Y73" s="6"/>
      <c r="Z73" s="15"/>
      <c r="AA73" s="16"/>
      <c r="AB73" s="16"/>
      <c r="AC73" s="15"/>
      <c r="AD73" s="16"/>
      <c r="AE73" s="16"/>
      <c r="AF73" s="16"/>
      <c r="AG73">
        <f>IF(AND(Z73&lt;&gt;"",OR(Z73=$Z$74,Z73=$Z$75,Z73=$Z$76,Z73=$Z$77,Z73=$Z$78,Z73=$Z$79,Z73=$Z$80,Z73=$Z$81,Z73=$Z$82,Z73=$Z$83,Z73=$Z$84,Z73=$Z$85,Z73=$Z$86,Z73=$Z$87,Z73=$Z$88)),"Fehler",0)</f>
        <v>0</v>
      </c>
    </row>
    <row r="74" spans="1:33" ht="15.75" x14ac:dyDescent="0.25">
      <c r="A74" s="11"/>
      <c r="B74" s="12"/>
      <c r="C74" s="6"/>
      <c r="D74" s="32"/>
      <c r="E74" s="16"/>
      <c r="F74" s="33"/>
      <c r="G74" s="15"/>
      <c r="H74" s="16"/>
      <c r="I74" s="16"/>
      <c r="J74" s="16"/>
      <c r="K74">
        <f>IF(AND(D74&lt;&gt;"",OR(D74=$D$75,D74=$D$76,D74=$D$77,D74=$D$78,D74=$D$79,D74=$D$80,D74=$D$81,D74=$D$82,D74=$D$83,D74=$D$84,D74=$D$85,D74=$D$86,D74=$D$87,D74=$D$88,D74=$O$11,D74=$O$12,D74=$O$13,D74=$O$14,D74=$O$15,D74=$O$16,D74=$O$17,D74=$O$18,D74=$O$19,D74=$O$20,D74=$O$21,D74=$O$22,D74=$O$23,D74=$O$24,D74=$O$25,D74=$O$26,D74=$O$27,D74=$O$28,D74=$O$29,D74=$O$41,D74=$O$42,D74=$O$43,D74=$O$44,D74=$O$45,D74=$O$46,D74=$O$47,D74=$O$48,D74=$O$49,D74=$O$50,D74=$O$51,D74=$O$52,D74=$O$53,D74=$O$54,D74=$O$55,D74=$O$56,D74=$O$57,D74=$O$58,D74=$O$59,D74=$O$70,D74=$O$71,D74=$O$72,D74=$O$73,D74=$O$74,D74=$O$75,D74=$O$76,D74=$O$77,D74=$O$78,D74=$O$79,D74=$O$80,D74=$O$81,D74=$O$82,D74=$O$83,D74=$O$84,D74=$O$85,D74=$O$86,D74=$O$87,D74=$O$88,D74=$Z$11,D74=$Z$12,D74=$Z$13,D74=$Z$14,D74=$Z$15,D74=$Z$16,D74=$Z$17,D74=$Z$18,D74=$Z$19,D74=$Z$20,D74=$Z$21,D74=$Z$22,D74=$Z$23,D74=$Z$24,D74=$Z$25,D74=$Z$26,D74=$Z$27,D74=$Z$28,D74=$Z$29,D74=$Z$41,D74=$Z$42,D74=$Z$43,D74=$Z$44,D74=$Z$45,D74=$Z$46,D74=$Z$47,D74=$Z$48,D74=$Z$49,D74=$Z$50,D74=$Z$51,D74=$Z$52,D74=$Z$53,D74=$Z$54,D74=$Z$55,D74=$Z$56,D74=$Z$57,D74=$Z$58,D74=$Z$59,D74=$Z$70,D74=$Z$71,D74=$Z$72,D74=$Z$73,D74=$Z$74,D74=$Z$75,D74=$Z$76,D74=$Z$77,D74=$Z$78,D74=$Z$79,D74=$Z$80,D74=$Z$81,D74=$Z$82,D74=$Z$83,D74=$Z$84,D74=$Z$85,D74=$Z$86,D74=$Z$87,D74=$Z$88)),"Fehler",0)</f>
        <v>0</v>
      </c>
      <c r="L74" s="11">
        <v>0.41666666666666669</v>
      </c>
      <c r="M74" s="12">
        <v>0.4375</v>
      </c>
      <c r="N74" s="6"/>
      <c r="O74" s="9"/>
      <c r="P74" s="10"/>
      <c r="Q74" s="10"/>
      <c r="R74" s="9"/>
      <c r="S74" s="10"/>
      <c r="T74" s="9"/>
      <c r="U74" s="16"/>
      <c r="V74">
        <f>IF(AND(O74&lt;&gt;"",OR(O74=$O$75,O74=$O$76,O74=$O$77,O74=$O$78,O74=$O$79,O74=$O$80,O74=$O$81,O74=$O$82,O74=$O$83,O74=$O$84,O74=$O$85,O74=$O$86,O74=$O$87,O74=$O$88,O74=$Z$11,O74=$Z$12,O74=$Z$13,O74=$Z$14,O74=$Z$15,O74=$Z$16,O74=$Z$17,O74=$Z$18,O74=$Z$19,O74=$Z$20,O74=$Z$21,O74=$Z$22,O74=$Z$23,O74=$Z$24,O74=$Z$25,O74=$Z$26,O74=$Z$27,O74=$Z$28,O74=$Z$29,O74=$Z$41,O74=$Z$42,O74=$Z$43,O74=$Z$44,O74=$Z$45,O74=$Z$46,O74=$Z$47,O74=$Z$48,O74=$Z$49,O74=$Z$50,O74=$Z$51,O74=$Z$52,O74=$Z$53,O74=$Z$54,O74=$Z$55,O74=$Z$56,O74=$Z$57,O74=$Z$58,O74=$Z$59,O74=$Z$70,O74=$Z$71,O74=$Z$72,O74=$Z$73,O74=$Z$74,O74=$Z$75,O74=$Z$76,O74=$Z$77,O74=$Z$78,O74=$Z$79,O74=$Z$80,O74=$Z$81,O74=$Z$82,O74=$Z$83,O74=$Z$84,O74=$Z$85,O74=$Z$86,O74=$Z$87,O74=$Z$88)),"Fehler",0)</f>
        <v>0</v>
      </c>
      <c r="W74" s="11"/>
      <c r="X74" s="12"/>
      <c r="Y74" s="6"/>
      <c r="Z74" s="15"/>
      <c r="AA74" s="16"/>
      <c r="AB74" s="16"/>
      <c r="AC74" s="15"/>
      <c r="AD74" s="16"/>
      <c r="AE74" s="16"/>
      <c r="AF74" s="16"/>
      <c r="AG74">
        <f>IF(AND(Z74&lt;&gt;"",OR(Z74=$Z$75,Z74=$Z$76,Z74=$Z$77,Z74=$Z$78,Z74=$Z$79,Z74=$Z$80,Z74=$Z$81,Z74=$Z$82,Z74=$Z$83,Z74=$Z$84,Z74=$Z$85,Z74=$Z$86,Z74=$Z$87,Z74=$Z$88)),"Fehler",0)</f>
        <v>0</v>
      </c>
    </row>
    <row r="75" spans="1:33" ht="15.75" x14ac:dyDescent="0.25">
      <c r="A75" s="11">
        <v>0.4375</v>
      </c>
      <c r="B75" s="12">
        <v>0.45833333333333331</v>
      </c>
      <c r="C75" s="6"/>
      <c r="D75" s="9" t="s">
        <v>129</v>
      </c>
      <c r="E75" s="16" t="s">
        <v>72</v>
      </c>
      <c r="F75" s="16" t="s">
        <v>63</v>
      </c>
      <c r="G75" s="15"/>
      <c r="H75" s="16" t="s">
        <v>79</v>
      </c>
      <c r="I75" s="16"/>
      <c r="J75" s="16" t="s">
        <v>57</v>
      </c>
      <c r="K75">
        <f>IF(AND(D75&lt;&gt;"",OR(D75=$D$76,D75=$D$77,D75=$D$78,D75=$D$79,D75=$D$80,D75=$D$81,D75=$D$82,D75=$D$83,D75=$D$84,D75=$D$85,D75=$D$86,D75=$D$87,D75=$D$88,D75=$O$11,D75=$O$12,D75=$O$13,D75=$O$14,D75=$O$15,D75=$O$16,D75=$O$17,D75=$O$18,D75=$O$19,D75=$O$20,D75=$O$21,D75=$O$22,D75=$O$23,D75=$O$24,D75=$O$25,D75=$O$26,D75=$O$27,D75=$O$28,D75=$O$29,D75=$O$41,D75=$O$42,D75=$O$43,D75=$O$44,D75=$O$45,D75=$O$46,D75=$O$47,D75=$O$48,D75=$O$49,D75=$O$50,D75=$O$51,D75=$O$52,D75=$O$53,D75=$O$54,D75=$O$55,D75=$O$56,D75=$O$57,D75=$O$58,D75=$O$59,D75=$O$70,D75=$O$71,D75=$O$72,D75=$O$73,D75=$O$74,D75=$O$75,D75=$O$76,D75=$O$77,D75=$O$78,D75=$O$79,D75=$O$80,D75=$O$81,D75=$O$82,D75=$O$83,D75=$O$84,D75=$O$85,D75=$O$86,D75=$O$87,D75=$O$88,D75=$Z$11,D75=$Z$12,D75=$Z$13,D75=$Z$14,D75=$Z$15,D75=$Z$16,D75=$Z$17,D75=$Z$18,D75=$Z$19,D75=$Z$20,D75=$Z$21,D75=$Z$22,D75=$Z$23,D75=$Z$24,D75=$Z$25,D75=$Z$26,D75=$Z$27,D75=$Z$28,D75=$Z$29,D75=$Z$41,D75=$Z$42,D75=$Z$43,D75=$Z$44,D75=$Z$45,D75=$Z$46,D75=$Z$47,D75=$Z$48,D75=$Z$49,D75=$Z$50,D75=$Z$51,D75=$Z$52,D75=$Z$53,D75=$Z$54,D75=$Z$55,D75=$Z$56,D75=$Z$57,D75=$Z$58,D75=$Z$59,D75=$Z$70,D75=$Z$71,D75=$Z$72,D75=$Z$73,D75=$Z$74,D75=$Z$75,D75=$Z$76,D75=$Z$77,D75=$Z$78,D75=$Z$79,D75=$Z$80,D75=$Z$81,D75=$Z$82,D75=$Z$83,D75=$Z$84,D75=$Z$85,D75=$Z$86,D75=$Z$87,D75=$Z$88)),"Fehler",0)</f>
        <v>0</v>
      </c>
      <c r="L75" s="11">
        <v>0.4375</v>
      </c>
      <c r="M75" s="12">
        <v>0.45833333333333331</v>
      </c>
      <c r="N75" s="6"/>
      <c r="O75" s="9"/>
      <c r="P75" s="10"/>
      <c r="Q75" s="10"/>
      <c r="R75" s="9"/>
      <c r="S75" s="10"/>
      <c r="T75" s="9"/>
      <c r="U75" s="16"/>
      <c r="V75">
        <f>IF(AND(O75&lt;&gt;"",OR(O75=$O$76,O75=$O$77,O75=$O$78,O75=$O$79,O75=$O$80,O75=$O$81,O75=$O$82,O75=$O$83,O75=$O$84,O75=$O$85,O75=$O$86,O75=$O$87,O75=$O$88,O75=$Z$11,O75=$Z$12,O75=$Z$13,O75=$Z$14,O75=$Z$15,O75=$Z$16,O75=$Z$17,O75=$Z$18,O75=$Z$19,O75=$Z$20,O75=$Z$21,O75=$Z$22,O75=$Z$23,O75=$Z$24,O75=$Z$25,O75=$Z$26,O75=$Z$27,O75=$Z$28,O75=$Z$29,O75=$Z$41,O75=$Z$42,O75=$Z$43,O75=$Z$44,O75=$Z$45,O75=$Z$46,O75=$Z$47,O75=$Z$48,O75=$Z$49,O75=$Z$50,O75=$Z$51,O75=$Z$52,O75=$Z$53,O75=$Z$54,O75=$Z$55,O75=$Z$56,O75=$Z$57,O75=$Z$58,O75=$Z$59,O75=$Z$70,O75=$Z$71,O75=$Z$72,O75=$Z$73,O75=$Z$74,O75=$Z$75,O75=$Z$76,O75=$Z$77,O75=$Z$78,O75=$Z$79,O75=$Z$80,O75=$Z$81,O75=$Z$82,O75=$Z$83,O75=$Z$84,O75=$Z$85,O75=$Z$86,O75=$Z$87,O75=$Z$88)),"Fehler",0)</f>
        <v>0</v>
      </c>
      <c r="W75" s="11">
        <v>0.4375</v>
      </c>
      <c r="X75" s="12">
        <v>0.45833333333333331</v>
      </c>
      <c r="Y75" s="6"/>
      <c r="Z75" s="15"/>
      <c r="AA75" s="16"/>
      <c r="AB75" s="16"/>
      <c r="AC75" s="15"/>
      <c r="AD75" s="16"/>
      <c r="AE75" s="16"/>
      <c r="AF75" s="16"/>
      <c r="AG75">
        <f>IF(AND(Z75&lt;&gt;"",OR(Z75=$Z$76,Z75=$Z$77,Z75=$Z$78,Z75=$Z$79,Z75=$Z$80,Z75=$Z$81,Z75=$Z$82,Z75=$Z$83,Z75=$Z$84,Z75=$Z$85,Z75=$Z$86,Z75=$Z$87,Z75=$Z$88)),"Fehler",0)</f>
        <v>0</v>
      </c>
    </row>
    <row r="76" spans="1:33" ht="15.75" x14ac:dyDescent="0.25">
      <c r="A76" s="11">
        <v>0.45833333333333331</v>
      </c>
      <c r="B76" s="12">
        <v>0.47916666666666669</v>
      </c>
      <c r="C76" s="6"/>
      <c r="D76" s="9" t="s">
        <v>98</v>
      </c>
      <c r="E76" s="16" t="s">
        <v>72</v>
      </c>
      <c r="F76" s="16" t="s">
        <v>63</v>
      </c>
      <c r="G76" s="15"/>
      <c r="H76" s="16" t="s">
        <v>79</v>
      </c>
      <c r="I76" s="16"/>
      <c r="J76" s="16" t="s">
        <v>57</v>
      </c>
      <c r="K76">
        <f>IF(AND(D76&lt;&gt;"",OR(D76=$D$77,D76=$D$78,D76=$D$79,D76=$D$80,D76=$D$81,D76=$D$82,D76=$D$83,D76=$D$84,D76=$D$85,D76=$D$86,D76=$D$87,D76=$D$88,D76=$O$11,D76=$O$12,D76=$O$13,D76=$O$14,D76=$O$15,D76=$O$16,D76=$O$17,D76=$O$18,D76=$O$19,D76=$O$20,D76=$O$21,D76=$O$22,D76=$O$23,D76=$O$24,D76=$O$25,D76=$O$26,D76=$O$27,D76=$O$28,D76=$O$29,D76=$O$41,D76=$O$42,D76=$O$43,D76=$O$44,D76=$O$45,D76=$O$46,D76=$O$47,D76=$O$48,D76=$O$49,D76=$O$50,D76=$O$51,D76=$O$52,D76=$O$53,D76=$O$54,D76=$O$55,D76=$O$56,D76=$O$57,D76=$O$58,D76=$O$59,D76=$O$70,D76=$O$71,D76=$O$72,D76=$O$73,D76=$O$74,D76=$O$75,D76=$O$76,D76=$O$77,D76=$O$78,D76=$O$79,D76=$O$80,D76=$O$81,D76=$O$82,D76=$O$83,D76=$O$84,D76=$O$85,D76=$O$86,D76=$O$87,D76=$O$88,D76=$Z$11,D76=$Z$12,D76=$Z$13,D76=$Z$14,D76=$Z$15,D76=$Z$16,D76=$Z$17,D76=$Z$18,D76=$Z$19,D76=$Z$20,D76=$Z$21,D76=$Z$22,D76=$Z$23,D76=$Z$24,D76=$Z$25,D76=$Z$26,D76=$Z$27,D76=$Z$28,D76=$Z$29,D76=$Z$41,D76=$Z$42,D76=$Z$43,D76=$Z$44,D76=$Z$45,D76=$Z$46,D76=$Z$47,D76=$Z$48,D76=$Z$49,D76=$Z$50,D76=$Z$51,D76=$Z$52,D76=$Z$53,D76=$Z$54,D76=$Z$55,D76=$Z$56,D76=$Z$57,D76=$Z$58,D76=$Z$59,D76=$Z$70,D76=$Z$71,D76=$Z$72,D76=$Z$73,D76=$Z$74,D76=$Z$75,D76=$Z$76,D76=$Z$77,D76=$Z$78,D76=$Z$79,D76=$Z$80,D76=$Z$81,D76=$Z$82,D76=$Z$83,D76=$Z$84,D76=$Z$85,D76=$Z$86,D76=$Z$87,D76=$Z$88)),"Fehler",0)</f>
        <v>0</v>
      </c>
      <c r="L76" s="11">
        <v>0.45833333333333331</v>
      </c>
      <c r="M76" s="12">
        <v>0.47916666666666669</v>
      </c>
      <c r="N76" s="6"/>
      <c r="O76" s="9"/>
      <c r="P76" s="10"/>
      <c r="Q76" s="10"/>
      <c r="R76" s="9"/>
      <c r="S76" s="10"/>
      <c r="T76" s="9"/>
      <c r="U76" s="16"/>
      <c r="V76">
        <f>IF(AND(O76&lt;&gt;"",OR(O76=$O$77,O76=$O$78,O76=$O$79,O76=$O$80,O76=$O$81,O76=$O$82,O76=$O$83,O76=$O$84,O76=$O$85,O76=$O$86,O76=$O$87,O76=$O$88,O76=$Z$11,O76=$Z$12,O76=$Z$13,O76=$Z$14,O76=$Z$15,O76=$Z$16,O76=$Z$17,O76=$Z$18,O76=$Z$19,O76=$Z$20,O76=$Z$21,O76=$Z$22,O76=$Z$23,O76=$Z$24,O76=$Z$25,O76=$Z$26,O76=$Z$27,O76=$Z$28,O76=$Z$29,O76=$Z$41,O76=$Z$42,O76=$Z$43,O76=$Z$44,O76=$Z$45,O76=$Z$46,O76=$Z$47,O76=$Z$48,O76=$Z$49,O76=$Z$50,O76=$Z$51,O76=$Z$52,O76=$Z$53,O76=$Z$54,O76=$Z$55,O76=$Z$56,O76=$Z$57,O76=$Z$58,O76=$Z$59,O76=$Z$70,O76=$Z$71,O76=$Z$72,O76=$Z$73,O76=$Z$74,O76=$Z$75,O76=$Z$76,O76=$Z$77,O76=$Z$78,O76=$Z$79,O76=$Z$80,O76=$Z$81,O76=$Z$82,O76=$Z$83,O76=$Z$84,O76=$Z$85,O76=$Z$86,O76=$Z$87,O76=$Z$88)),"Fehler",0)</f>
        <v>0</v>
      </c>
      <c r="W76" s="11">
        <v>0.45833333333333331</v>
      </c>
      <c r="X76" s="12">
        <v>0.47916666666666669</v>
      </c>
      <c r="Y76" s="6"/>
      <c r="Z76" s="15"/>
      <c r="AA76" s="16"/>
      <c r="AB76" s="16"/>
      <c r="AC76" s="15"/>
      <c r="AD76" s="16"/>
      <c r="AE76" s="16"/>
      <c r="AF76" s="16"/>
      <c r="AG76">
        <f>IF(AND(Z76&lt;&gt;"",OR(Z76=$Z$77,Z76=$Z$78,Z76=$Z$79,Z76=$Z$80,Z76=$Z$81,Z76=$Z$82,Z76=$Z$83,Z76=$Z$84,Z76=$Z$85,Z76=$Z$86,Z76=$Z$87,Z76=$Z$88)),"Fehler",0)</f>
        <v>0</v>
      </c>
    </row>
    <row r="77" spans="1:33" ht="15.75" x14ac:dyDescent="0.25">
      <c r="A77" s="11">
        <v>0.47916666666666669</v>
      </c>
      <c r="B77" s="12">
        <v>0.5</v>
      </c>
      <c r="C77" s="6"/>
      <c r="D77" s="9" t="s">
        <v>176</v>
      </c>
      <c r="E77" s="16" t="s">
        <v>72</v>
      </c>
      <c r="F77" s="16" t="s">
        <v>63</v>
      </c>
      <c r="G77" s="15"/>
      <c r="H77" s="16" t="s">
        <v>79</v>
      </c>
      <c r="I77" s="16"/>
      <c r="J77" s="16" t="s">
        <v>57</v>
      </c>
      <c r="K77">
        <f>IF(AND(D77&lt;&gt;"",OR(D77=$D$78,D77=$D$79,D77=$D$80,D77=$D$81,D77=$D$82,D77=$D$83,D77=$D$84,D77=$D$85,D77=$D$86,D77=$D$87,D77=$D$88,D77=$O$11,D77=$O$12,D77=$O$13,D77=$O$14,D77=$O$15,D77=$O$16,D77=$O$17,D77=$O$18,D77=$O$19,D77=$O$20,D77=$O$21,D77=$O$22,D77=$O$23,D77=$O$24,D77=$O$25,D77=$O$26,D77=$O$27,D77=$O$28,D77=$O$29,D77=$O$41,D77=$O$42,D77=$O$43,D77=$O$44,D77=$O$45,D77=$O$46,D77=$O$47,D77=$O$48,D77=$O$49,D77=$O$50,D77=$O$51,D77=$O$52,D77=$O$53,D77=$O$54,D77=$O$55,D77=$O$56,D77=$O$57,D77=$O$58,D77=$O$59,D77=$O$70,D77=$O$71,D77=$O$72,D77=$O$73,D77=$O$74,D77=$O$75,D77=$O$76,D77=$O$77,D77=$O$78,D77=$O$79,D77=$O$80,D77=$O$81,D77=$O$82,D77=$O$83,D77=$O$84,D77=$O$85,D77=$O$86,D77=$O$87,D77=$O$88,D77=$Z$11,D77=$Z$12,D77=$Z$13,D77=$Z$14,D77=$Z$15,D77=$Z$16,D77=$Z$17,D77=$Z$18,D77=$Z$19,D77=$Z$20,D77=$Z$21,D77=$Z$22,D77=$Z$23,D77=$Z$24,D77=$Z$25,D77=$Z$26,D77=$Z$27,D77=$Z$28,D77=$Z$29,D77=$Z$41,D77=$Z$42,D77=$Z$43,D77=$Z$44,D77=$Z$45,D77=$Z$46,D77=$Z$47,D77=$Z$48,D77=$Z$49,D77=$Z$50,D77=$Z$51,D77=$Z$52,D77=$Z$53,D77=$Z$54,D77=$Z$55,D77=$Z$56,D77=$Z$57,D77=$Z$58,D77=$Z$59,D77=$Z$70,D77=$Z$71,D77=$Z$72,D77=$Z$73,D77=$Z$74,D77=$Z$75,D77=$Z$76,D77=$Z$77,D77=$Z$78,D77=$Z$79,D77=$Z$80,D77=$Z$81,D77=$Z$82,D77=$Z$83,D77=$Z$84,D77=$Z$85,D77=$Z$86,D77=$Z$87,D77=$Z$88)),"Fehler",0)</f>
        <v>0</v>
      </c>
      <c r="L77" s="11">
        <v>0.47916666666666669</v>
      </c>
      <c r="M77" s="12">
        <v>0.5</v>
      </c>
      <c r="N77" s="6"/>
      <c r="O77" s="9"/>
      <c r="P77" s="10"/>
      <c r="Q77" s="10"/>
      <c r="R77" s="9"/>
      <c r="S77" s="10"/>
      <c r="T77" s="9"/>
      <c r="U77" s="16"/>
      <c r="V77">
        <f>IF(AND(O77&lt;&gt;"",OR(O77=$O$78,O77=$O$79,O77=$O$80,O77=$O$81,O77=$O$82,O77=$O$83,O77=$O$84,O77=$O$85,O77=$O$86,O77=$O$87,O77=$O$88,O77=$Z$11,O77=$Z$12,O77=$Z$13,O77=$Z$14,O77=$Z$15,O77=$Z$16,O77=$Z$17,O77=$Z$18,O77=$Z$19,O77=$Z$20,O77=$Z$21,O77=$Z$22,O77=$Z$23,O77=$Z$24,O77=$Z$25,O77=$Z$26,O77=$Z$27,O77=$Z$28,O77=$Z$29,O77=$Z$41,O77=$Z$42,O77=$Z$43,O77=$Z$44,O77=$Z$45,O77=$Z$46,O77=$Z$47,O77=$Z$48,O77=$Z$49,O77=$Z$50,O77=$Z$51,O77=$Z$52,O77=$Z$53,O77=$Z$54,O77=$Z$55,O77=$Z$56,O77=$Z$57,O77=$Z$58,O77=$Z$59,O77=$Z$70,O77=$Z$71,O77=$Z$72,O77=$Z$73,O77=$Z$74,O77=$Z$75,O77=$Z$76,O77=$Z$77,O77=$Z$78,O77=$Z$79,O77=$Z$80,O77=$Z$81,O77=$Z$82,O77=$Z$83,O77=$Z$84,O77=$Z$85,O77=$Z$86,O77=$Z$87,O77=$Z$88)),"Fehler",0)</f>
        <v>0</v>
      </c>
      <c r="W77" s="11">
        <v>0.47916666666666669</v>
      </c>
      <c r="X77" s="12">
        <v>0.5</v>
      </c>
      <c r="Y77" s="6"/>
      <c r="Z77" s="15"/>
      <c r="AA77" s="16"/>
      <c r="AB77" s="16"/>
      <c r="AC77" s="15"/>
      <c r="AD77" s="16"/>
      <c r="AE77" s="16"/>
      <c r="AF77" s="16"/>
      <c r="AG77">
        <f>IF(AND(Z77&lt;&gt;"",OR(Z77=$Z$78,Z77=$Z$79,Z77=$Z$80,Z77=$Z$81,Z77=$Z$82,Z77=$Z$83,Z77=$Z$84,Z77=$Z$85,Z77=$Z$86,Z77=$Z$87,Z77=$Z$88)),"Fehler",0)</f>
        <v>0</v>
      </c>
    </row>
    <row r="78" spans="1:33" ht="15.75" x14ac:dyDescent="0.25">
      <c r="A78" s="11">
        <v>0.5</v>
      </c>
      <c r="B78" s="12">
        <v>0.52083333333333337</v>
      </c>
      <c r="C78" s="6"/>
      <c r="D78" s="15" t="s">
        <v>173</v>
      </c>
      <c r="E78" s="16" t="s">
        <v>72</v>
      </c>
      <c r="F78" s="16" t="s">
        <v>63</v>
      </c>
      <c r="G78" s="15"/>
      <c r="H78" s="16" t="s">
        <v>79</v>
      </c>
      <c r="I78" s="16"/>
      <c r="J78" s="16" t="s">
        <v>57</v>
      </c>
      <c r="K78">
        <f>IF(AND(D78&lt;&gt;"",OR(D78=$D$79,D78=$D$80,D78=$D$81,D78=$D$82,D78=$D$83,D78=$D$84,D78=$D$85,D78=$D$86,D78=$D$87,D78=$D$88,D78=$O$11,D78=$O$12,D78=$O$13,D78=$O$14,D78=$O$15,D78=$O$16,D78=$O$17,D78=$O$18,D78=$O$19,D78=$O$20,D78=$O$21,D78=$O$22,D78=$O$23,D78=$O$24,D78=$O$25,D78=$O$26,D78=$O$27,D78=$O$28,D78=$O$29,D78=$O$41,D78=$O$42,D78=$O$43,D78=$O$44,D78=$O$45,D78=$O$46,D78=$O$47,D78=$O$48,D78=$O$49,D78=$O$50,D78=$O$51,D78=$O$52,D78=$O$53,D78=$O$54,D78=$O$55,D78=$O$56,D78=$O$57,D78=$O$58,D78=$O$59,D78=$O$70,D78=$O$71,D78=$O$72,D78=$O$73,D78=$O$74,D78=$O$75,D78=$O$76,D78=$O$77,D78=$O$78,D78=$O$79,D78=$O$80,D78=$O$81,D78=$O$82,D78=$O$83,D78=$O$84,D78=$O$85,D78=$O$86,D78=$O$87,D78=$O$88,D78=$Z$11,D78=$Z$12,D78=$Z$13,D78=$Z$14,D78=$Z$15,D78=$Z$16,D78=$Z$17,D78=$Z$18,D78=$Z$19,D78=$Z$20,D78=$Z$21,D78=$Z$22,D78=$Z$23,D78=$Z$24,D78=$Z$25,D78=$Z$26,D78=$Z$27,D78=$Z$28,D78=$Z$29,D78=$Z$41,D78=$Z$42,D78=$Z$43,D78=$Z$44,D78=$Z$45,D78=$Z$46,D78=$Z$47,D78=$Z$48,D78=$Z$49,D78=$Z$50,D78=$Z$51,D78=$Z$52,D78=$Z$53,D78=$Z$54,D78=$Z$55,D78=$Z$56,D78=$Z$57,D78=$Z$58,D78=$Z$59,D78=$Z$70,D78=$Z$71,D78=$Z$72,D78=$Z$73,D78=$Z$74,D78=$Z$75,D78=$Z$76,D78=$Z$77,D78=$Z$78,D78=$Z$79,D78=$Z$80,D78=$Z$81,D78=$Z$82,D78=$Z$83,D78=$Z$84,D78=$Z$85,D78=$Z$86,D78=$Z$87,D78=$Z$88)),"Fehler",0)</f>
        <v>0</v>
      </c>
      <c r="L78" s="11">
        <v>0.5</v>
      </c>
      <c r="M78" s="12">
        <v>0.52083333333333337</v>
      </c>
      <c r="N78" s="6"/>
      <c r="O78" s="9"/>
      <c r="P78" s="10"/>
      <c r="Q78" s="10"/>
      <c r="R78" s="9"/>
      <c r="S78" s="10"/>
      <c r="T78" s="9"/>
      <c r="U78" s="16"/>
      <c r="V78">
        <f>IF(AND(O78&lt;&gt;"",OR(O78=$O$79,O78=$O$80,O78=$O$81,O78=$O$82,O78=$O$83,O78=$O$84,O78=$O$85,O78=$O$86,O78=$O$87,O78=$O$88,O78=$Z$11,O78=$Z$12,O78=$Z$13,O78=$Z$14,O78=$Z$15,O78=$Z$16,O78=$Z$17,O78=$Z$18,O78=$Z$19,O78=$Z$20,O78=$Z$21,O78=$Z$22,O78=$Z$23,O78=$Z$24,O78=$Z$25,O78=$Z$26,O78=$Z$27,O78=$Z$28,O78=$Z$29,O78=$Z$41,O78=$Z$42,O78=$Z$43,O78=$Z$44,O78=$Z$45,O78=$Z$46,O78=$Z$47,O78=$Z$48,O78=$Z$49,O78=$Z$50,O78=$Z$51,O78=$Z$52,O78=$Z$53,O78=$Z$54,O78=$Z$55,O78=$Z$56,O78=$Z$57,O78=$Z$58,O78=$Z$59,O78=$Z$70,O78=$Z$71,O78=$Z$72,O78=$Z$73,O78=$Z$74,O78=$Z$75,O78=$Z$76,O78=$Z$77,O78=$Z$78,O78=$Z$79,O78=$Z$80,O78=$Z$81,O78=$Z$82,O78=$Z$83,O78=$Z$84,O78=$Z$85,O78=$Z$86,O78=$Z$87,O78=$Z$88)),"Fehler",0)</f>
        <v>0</v>
      </c>
      <c r="W78" s="11">
        <v>0.5</v>
      </c>
      <c r="X78" s="12">
        <v>0.52083333333333337</v>
      </c>
      <c r="Y78" s="6"/>
      <c r="Z78" s="15"/>
      <c r="AA78" s="16"/>
      <c r="AB78" s="16"/>
      <c r="AC78" s="15"/>
      <c r="AD78" s="16"/>
      <c r="AE78" s="16"/>
      <c r="AF78" s="16"/>
      <c r="AG78">
        <f>IF(AND(Z78&lt;&gt;"",OR(Z78=$Z$79,Z78=$Z$80,Z78=$Z$81,Z78=$Z$82,Z78=$Z$83,Z78=$Z$84,Z78=$Z$85,Z78=$Z$86,Z78=$Z$87,Z78=$Z$88)),"Fehler",0)</f>
        <v>0</v>
      </c>
    </row>
    <row r="79" spans="1:33" ht="15.75" x14ac:dyDescent="0.25">
      <c r="A79" s="11">
        <v>0.52083333333333337</v>
      </c>
      <c r="B79" s="12">
        <v>0.54166666666666663</v>
      </c>
      <c r="C79" s="6"/>
      <c r="D79" s="15"/>
      <c r="E79" s="16"/>
      <c r="F79" s="16"/>
      <c r="G79" s="15"/>
      <c r="H79" s="16"/>
      <c r="I79" s="16"/>
      <c r="J79" s="16"/>
      <c r="K79">
        <f>IF(AND(D79&lt;&gt;"",OR(D79=$D$80,D79=$D$81,D79=$D$82,D79=$D$83,D79=$D$84,D79=$D$85,D79=$D$86,D79=$D$87,D79=$D$88,D79=$O$11,D79=$O$12,D79=$O$13,D79=$O$14,D79=$O$15,D79=$O$16,D79=$O$17,D79=$O$18,D79=$O$19,D79=$O$20,D79=$O$21,D79=$O$22,D79=$O$23,D79=$O$24,D79=$O$25,D79=$O$26,D79=$O$27,D79=$O$28,D79=$O$29,D79=$O$41,D79=$O$42,D79=$O$43,D79=$O$44,D79=$O$45,D79=$O$46,D79=$O$47,D79=$O$48,D79=$O$49,D79=$O$50,D79=$O$51,D79=$O$52,D79=$O$53,D79=$O$54,D79=$O$55,D79=$O$56,D79=$O$57,D79=$O$58,D79=$O$59,D79=$O$70,D79=$O$71,D79=$O$72,D79=$O$73,D79=$O$74,D79=$O$75,D79=$O$76,D79=$O$77,D79=$O$78,D79=$O$79,D79=$O$80,D79=$O$81,D79=$O$82,D79=$O$83,D79=$O$84,D79=$O$85,D79=$O$86,D79=$O$87,D79=$O$88,D79=$Z$11,D79=$Z$12,D79=$Z$13,D79=$Z$14,D79=$Z$15,D79=$Z$16,D79=$Z$17,D79=$Z$18,D79=$Z$19,D79=$Z$20,D79=$Z$21,D79=$Z$22,D79=$Z$23,D79=$Z$24,D79=$Z$25,D79=$Z$26,D79=$Z$27,D79=$Z$28,D79=$Z$29,D79=$Z$41,D79=$Z$42,D79=$Z$43,D79=$Z$44,D79=$Z$45,D79=$Z$46,D79=$Z$47,D79=$Z$48,D79=$Z$49,D79=$Z$50,D79=$Z$51,D79=$Z$52,D79=$Z$53,D79=$Z$54,D79=$Z$55,D79=$Z$56,D79=$Z$57,D79=$Z$58,D79=$Z$59,D79=$Z$70,D79=$Z$71,D79=$Z$72,D79=$Z$73,D79=$Z$74,D79=$Z$75,D79=$Z$76,D79=$Z$77,D79=$Z$78,D79=$Z$79,D79=$Z$80,D79=$Z$81,D79=$Z$82,D79=$Z$83,D79=$Z$84,D79=$Z$85,D79=$Z$86,D79=$Z$87,D79=$Z$88)),"Fehler",0)</f>
        <v>0</v>
      </c>
      <c r="L79" s="11">
        <v>0.52083333333333337</v>
      </c>
      <c r="M79" s="12">
        <v>0.54166666666666663</v>
      </c>
      <c r="N79" s="6"/>
      <c r="O79" s="9"/>
      <c r="P79" s="10"/>
      <c r="Q79" s="10"/>
      <c r="R79" s="10"/>
      <c r="S79" s="16"/>
      <c r="T79" s="10"/>
      <c r="U79" s="10"/>
      <c r="V79">
        <f>IF(AND(O79&lt;&gt;"",OR(O79=$O$80,O79=$O$81,O79=$O$82,O79=$O$83,O79=$O$84,O79=$O$85,O79=$O$86,O79=$O$87,O79=$O$88,O79=$Z$11,O79=$Z$12,O79=$Z$13,O79=$Z$14,O79=$Z$15,O79=$Z$16,O79=$Z$17,O79=$Z$18,O79=$Z$19,O79=$Z$20,O79=$Z$21,O79=$Z$22,O79=$Z$23,O79=$Z$24,O79=$Z$25,O79=$Z$26,O79=$Z$27,O79=$Z$28,O79=$Z$29,O79=$Z$41,O79=$Z$42,O79=$Z$43,O79=$Z$44,O79=$Z$45,O79=$Z$46,O79=$Z$47,O79=$Z$48,O79=$Z$49,O79=$Z$50,O79=$Z$51,O79=$Z$52,O79=$Z$53,O79=$Z$54,O79=$Z$55,O79=$Z$56,O79=$Z$57,O79=$Z$58,O79=$Z$59,O79=$Z$70,O79=$Z$71,O79=$Z$72,O79=$Z$73,O79=$Z$74,O79=$Z$75,O79=$Z$76,O79=$Z$77,O79=$Z$78,O79=$Z$79,O79=$Z$80,O79=$Z$81,O79=$Z$82,O79=$Z$83,O79=$Z$84,O79=$Z$85,O79=$Z$86,O79=$Z$87,O79=$Z$88)),"Fehler",0)</f>
        <v>0</v>
      </c>
      <c r="W79" s="11"/>
      <c r="X79" s="12"/>
      <c r="Y79" s="6"/>
      <c r="Z79" s="15"/>
      <c r="AA79" s="16"/>
      <c r="AB79" s="16"/>
      <c r="AC79" s="15"/>
      <c r="AD79" s="16"/>
      <c r="AE79" s="16"/>
      <c r="AF79" s="16"/>
      <c r="AG79">
        <f>IF(AND(Z79&lt;&gt;"",OR(Z79=$Z$80,Z79=$Z$81,Z79=$Z$82,Z79=$Z$83,Z79=$Z$84,Z79=$Z$85,Z79=$Z$86,Z79=$Z$87,Z79=$Z$88)),"Fehler",0)</f>
        <v>0</v>
      </c>
    </row>
    <row r="80" spans="1:33" ht="15.75" x14ac:dyDescent="0.25">
      <c r="A80" s="11">
        <v>0.54166666666666663</v>
      </c>
      <c r="B80" s="12">
        <v>0.5625</v>
      </c>
      <c r="C80" s="6"/>
      <c r="D80" s="31"/>
      <c r="E80" s="16"/>
      <c r="F80" s="16"/>
      <c r="G80" s="15"/>
      <c r="H80" s="16"/>
      <c r="I80" s="16"/>
      <c r="J80" s="16"/>
      <c r="K80">
        <f>IF(AND(D80&lt;&gt;"",OR(D80=$D$81,D80=$D$82,D80=$D$83,D80=$D$84,D80=$D$85,D80=$D$86,D80=$D$87,D80=$D$88,D80=$O$11,D80=$O$12,D80=$O$13,D80=$O$14,D80=$O$15,D80=$O$16,D80=$O$17,D80=$O$18,D80=$O$19,D80=$O$20,D80=$O$21,D80=$O$22,D80=$O$23,D80=$O$24,D80=$O$25,D80=$O$26,D80=$O$27,D80=$O$28,D80=$O$29,D80=$O$41,D80=$O$42,D80=$O$43,D80=$O$44,D80=$O$45,D80=$O$46,D80=$O$47,D80=$O$48,D80=$O$49,D80=$O$50,D80=$O$51,D80=$O$52,D80=$O$53,D80=$O$54,D80=$O$55,D80=$O$56,D80=$O$57,D80=$O$58,D80=$O$59,D80=$O$70,D80=$O$71,D80=$O$72,D80=$O$73,D80=$O$74,D80=$O$75,D80=$O$76,D80=$O$77,D80=$O$78,D80=$O$79,D80=$O$80,D80=$O$81,D80=$O$82,D80=$O$83,D80=$O$84,D80=$O$85,D80=$O$86,D80=$O$87,D80=$O$88,D80=$Z$11,D80=$Z$12,D80=$Z$13,D80=$Z$14,D80=$Z$15,D80=$Z$16,D80=$Z$17,D80=$Z$18,D80=$Z$19,D80=$Z$20,D80=$Z$21,D80=$Z$22,D80=$Z$23,D80=$Z$24,D80=$Z$25,D80=$Z$26,D80=$Z$27,D80=$Z$28,D80=$Z$29,D80=$Z$41,D80=$Z$42,D80=$Z$43,D80=$Z$44,D80=$Z$45,D80=$Z$46,D80=$Z$47,D80=$Z$48,D80=$Z$49,D80=$Z$50,D80=$Z$51,D80=$Z$52,D80=$Z$53,D80=$Z$54,D80=$Z$55,D80=$Z$56,D80=$Z$57,D80=$Z$58,D80=$Z$59,D80=$Z$70,D80=$Z$71,D80=$Z$72,D80=$Z$73,D80=$Z$74,D80=$Z$75,D80=$Z$76,D80=$Z$77,D80=$Z$78,D80=$Z$79,D80=$Z$80,D80=$Z$81,D80=$Z$82,D80=$Z$83,D80=$Z$84,D80=$Z$85,D80=$Z$86,D80=$Z$87,D80=$Z$88)),"Fehler",0)</f>
        <v>0</v>
      </c>
      <c r="L80" s="11">
        <v>0.54166666666666663</v>
      </c>
      <c r="M80" s="12">
        <v>0.5625</v>
      </c>
      <c r="N80" s="6"/>
      <c r="O80" s="9"/>
      <c r="P80" s="10"/>
      <c r="Q80" s="10"/>
      <c r="R80" s="10"/>
      <c r="S80" s="16"/>
      <c r="T80" s="10"/>
      <c r="U80" s="10"/>
      <c r="V80">
        <f>IF(AND(O80&lt;&gt;"",OR(O80=$O$81,O80=$O$82,O80=$O$83,O80=$O$84,O80=$O$85,O80=$O$86,O80=$O$87,O80=$O$88,O80=$Z$11,O80=$Z$12,O80=$Z$13,O80=$Z$14,O80=$Z$15,O80=$Z$16,O80=$Z$17,O80=$Z$18,O80=$Z$19,O80=$Z$20,O80=$Z$21,O80=$Z$22,O80=$Z$23,O80=$Z$24,O80=$Z$25,O80=$Z$26,O80=$Z$27,O80=$Z$28,O80=$Z$29,O80=$Z$41,O80=$Z$42,O80=$Z$43,O80=$Z$44,O80=$Z$45,O80=$Z$46,O80=$Z$47,O80=$Z$48,O80=$Z$49,O80=$Z$50,O80=$Z$51,O80=$Z$52,O80=$Z$53,O80=$Z$54,O80=$Z$55,O80=$Z$56,O80=$Z$57,O80=$Z$58,O80=$Z$59,O80=$Z$70,O80=$Z$71,O80=$Z$72,O80=$Z$73,O80=$Z$74,O80=$Z$75,O80=$Z$76,O80=$Z$77,O80=$Z$78,O80=$Z$79,O80=$Z$80,O80=$Z$81,O80=$Z$82,O80=$Z$83,O80=$Z$84,O80=$Z$85,O80=$Z$86,O80=$Z$87,O80=$Z$88)),"Fehler",0)</f>
        <v>0</v>
      </c>
      <c r="W80" s="11">
        <v>0.54166666666666663</v>
      </c>
      <c r="X80" s="12">
        <v>0.5625</v>
      </c>
      <c r="Y80" s="6"/>
      <c r="Z80" s="15"/>
      <c r="AA80" s="16"/>
      <c r="AB80" s="16"/>
      <c r="AC80" s="15"/>
      <c r="AD80" s="16"/>
      <c r="AE80" s="15"/>
      <c r="AF80" s="16"/>
      <c r="AG80">
        <f>IF(AND(Z80&lt;&gt;"",OR(Z80=$Z$81,Z80=$Z$82,Z80=$Z$83,Z80=$Z$84,Z80=$Z$85,Z80=$Z$86,Z80=$Z$87,Z80=$Z$88)),"Fehler",0)</f>
        <v>0</v>
      </c>
    </row>
    <row r="81" spans="1:33" ht="15.75" x14ac:dyDescent="0.25">
      <c r="A81" s="11">
        <v>0.5625</v>
      </c>
      <c r="B81" s="12">
        <v>0.58333333333333337</v>
      </c>
      <c r="C81" s="25"/>
      <c r="D81" s="9"/>
      <c r="E81" s="9"/>
      <c r="F81" s="9"/>
      <c r="G81" s="9"/>
      <c r="H81" s="10"/>
      <c r="I81" s="9"/>
      <c r="J81" s="16"/>
      <c r="K81">
        <f>IF(AND(D81&lt;&gt;"",OR(D81=$D$82,D81=$D$83,D81=$D$84,D81=$D$85,D81=$D$86,D81=$D$87,D81=$D$88,D81=$O$11,D81=$O$12,D81=$O$13,D81=$O$14,D81=$O$15,D81=$O$16,D81=$O$17,D81=$O$18,D81=$O$19,D81=$O$20,D81=$O$21,D81=$O$22,D81=$O$23,D81=$O$24,D81=$O$25,D81=$O$26,D81=$O$27,D81=$O$28,D81=$O$29,D81=$O$41,D81=$O$42,D81=$O$43,D81=$O$44,D81=$O$45,D81=$O$46,D81=$O$47,D81=$O$48,D81=$O$49,D81=$O$50,D81=$O$51,D81=$O$52,D81=$O$53,D81=$O$54,D81=$O$55,D81=$O$56,D81=$O$57,D81=$O$58,D81=$O$59,D81=$O$70,D81=$O$71,D81=$O$72,D81=$O$73,D81=$O$74,D81=$O$75,D81=$O$76,D81=$O$77,D81=$O$78,D81=$O$79,D81=$O$80,D81=$O$81,D81=$O$82,D81=$O$83,D81=$O$84,D81=$O$85,D81=$O$86,D81=$O$87,D81=$O$88,D81=$Z$11,D81=$Z$12,D81=$Z$13,D81=$Z$14,D81=$Z$15,D81=$Z$16,D81=$Z$17,D81=$Z$18,D81=$Z$19,D81=$Z$20,D81=$Z$21,D81=$Z$22,D81=$Z$23,D81=$Z$24,D81=$Z$25,D81=$Z$26,D81=$Z$27,D81=$Z$28,D81=$Z$29,D81=$Z$41,D81=$Z$42,D81=$Z$43,D81=$Z$44,D81=$Z$45,D81=$Z$46,D81=$Z$47,D81=$Z$48,D81=$Z$49,D81=$Z$50,D81=$Z$51,D81=$Z$52,D81=$Z$53,D81=$Z$54,D81=$Z$55,D81=$Z$56,D81=$Z$57,D81=$Z$58,D81=$Z$59,D81=$Z$70,D81=$Z$71,D81=$Z$72,D81=$Z$73,D81=$Z$74,D81=$Z$75,D81=$Z$76,D81=$Z$77,D81=$Z$78,D81=$Z$79,D81=$Z$80,D81=$Z$81,D81=$Z$82,D81=$Z$83,D81=$Z$84,D81=$Z$85,D81=$Z$86,D81=$Z$87,D81=$Z$88)),"Fehler",0)</f>
        <v>0</v>
      </c>
      <c r="L81" s="11">
        <v>0.5625</v>
      </c>
      <c r="M81" s="12">
        <v>0.58333333333333337</v>
      </c>
      <c r="N81" s="6"/>
      <c r="O81" s="9"/>
      <c r="P81" s="10"/>
      <c r="Q81" s="10"/>
      <c r="R81" s="10"/>
      <c r="S81" s="16"/>
      <c r="T81" s="10"/>
      <c r="U81" s="10"/>
      <c r="V81">
        <f>IF(AND(O81&lt;&gt;"",OR(O81=$O$82,O81=$O$83,O81=$O$84,O81=$O$85,O81=$O$86,O81=$O$87,O81=$O$88,O81=$Z$11,O81=$Z$12,O81=$Z$13,O81=$Z$14,O81=$Z$15,O81=$Z$16,O81=$Z$17,O81=$Z$18,O81=$Z$19,O81=$Z$20,O81=$Z$21,O81=$Z$22,O81=$Z$23,O81=$Z$24,O81=$Z$25,O81=$Z$26,O81=$Z$27,O81=$Z$28,O81=$Z$29,O81=$Z$41,O81=$Z$42,O81=$Z$43,O81=$Z$44,O81=$Z$45,O81=$Z$46,O81=$Z$47,O81=$Z$48,O81=$Z$49,O81=$Z$50,O81=$Z$51,O81=$Z$52,O81=$Z$53,O81=$Z$54,O81=$Z$55,O81=$Z$56,O81=$Z$57,O81=$Z$58,O81=$Z$59,O81=$Z$70,O81=$Z$71,O81=$Z$72,O81=$Z$73,O81=$Z$74,O81=$Z$75,O81=$Z$76,O81=$Z$77,O81=$Z$78,O81=$Z$79,O81=$Z$80,O81=$Z$81,O81=$Z$82,O81=$Z$83,O81=$Z$84,O81=$Z$85,O81=$Z$86,O81=$Z$87,O81=$Z$88)),"Fehler",0)</f>
        <v>0</v>
      </c>
      <c r="W81" s="11">
        <v>0.5625</v>
      </c>
      <c r="X81" s="12">
        <v>0.58333333333333337</v>
      </c>
      <c r="Y81" s="6"/>
      <c r="Z81" s="15"/>
      <c r="AA81" s="16"/>
      <c r="AB81" s="16"/>
      <c r="AC81" s="15"/>
      <c r="AD81" s="16"/>
      <c r="AE81" s="16"/>
      <c r="AF81" s="16"/>
      <c r="AG81">
        <f>IF(AND(Z81&lt;&gt;"",OR(Z81=$Z$82,Z81=$Z$83,Z81=$Z$84,Z81=$Z$85,Z81=$Z$86,Z81=$Z$87,Z81=$Z$88)),"Fehler",0)</f>
        <v>0</v>
      </c>
    </row>
    <row r="82" spans="1:33" ht="15.75" x14ac:dyDescent="0.25">
      <c r="A82" s="11">
        <v>0.58333333333333337</v>
      </c>
      <c r="B82" s="12">
        <v>0.60416666666666663</v>
      </c>
      <c r="C82" s="6"/>
      <c r="D82" s="15"/>
      <c r="E82" s="16"/>
      <c r="F82" s="16"/>
      <c r="G82" s="15"/>
      <c r="H82" s="16"/>
      <c r="I82" s="16"/>
      <c r="J82" s="16"/>
      <c r="K82">
        <f>IF(AND(D82&lt;&gt;"",OR(D82=$D$83,D82=$D$84,D82=$D$85,D82=$D$86,D82=$D$87,D82=$D$88,D82=$O$11,D82=$O$12,D82=$O$13,D82=$O$14,D82=$O$15,D82=$O$16,D82=$O$17,D82=$O$18,D82=$O$19,D82=$O$20,D82=$O$21,D82=$O$22,D82=$O$23,D82=$O$24,D82=$O$25,D82=$O$26,D82=$O$27,D82=$O$28,D82=$O$29,D82=$O$41,D82=$O$42,D82=$O$43,D82=$O$44,D82=$O$45,D82=$O$46,D82=$O$47,D82=$O$48,D82=$O$49,D82=$O$50,D82=$O$51,D82=$O$52,D82=$O$53,D82=$O$54,D82=$O$55,D82=$O$56,D82=$O$57,D82=$O$58,D82=$O$59,D82=$O$70,D82=$O$71,D82=$O$72,D82=$O$73,D82=$O$74,D82=$O$75,D82=$O$76,D82=$O$77,D82=$O$78,D82=$O$79,D82=$O$80,D82=$O$81,D82=$O$82,D82=$O$83,D82=$O$84,D82=$O$85,D82=$O$86,D82=$O$87,D82=$O$88,D82=$Z$11,D82=$Z$12,D82=$Z$13,D82=$Z$14,D82=$Z$15,D82=$Z$16,D82=$Z$17,D82=$Z$18,D82=$Z$19,D82=$Z$20,D82=$Z$21,D82=$Z$22,D82=$Z$23,D82=$Z$24,D82=$Z$25,D82=$Z$26,D82=$Z$27,D82=$Z$28,D82=$Z$29,D82=$Z$41,D82=$Z$42,D82=$Z$43,D82=$Z$44,D82=$Z$45,D82=$Z$46,D82=$Z$47,D82=$Z$48,D82=$Z$49,D82=$Z$50,D82=$Z$51,D82=$Z$52,D82=$Z$53,D82=$Z$54,D82=$Z$55,D82=$Z$56,D82=$Z$57,D82=$Z$58,D82=$Z$59,D82=$Z$70,D82=$Z$71,D82=$Z$72,D82=$Z$73,D82=$Z$74,D82=$Z$75,D82=$Z$76,D82=$Z$77,D82=$Z$78,D82=$Z$79,D82=$Z$80,D82=$Z$81,D82=$Z$82,D82=$Z$83,D82=$Z$84,D82=$Z$85,D82=$Z$86,D82=$Z$87,D82=$Z$88)),"Fehler",0)</f>
        <v>0</v>
      </c>
      <c r="L82" s="11">
        <v>0.58333333333333337</v>
      </c>
      <c r="M82" s="12">
        <v>0.60416666666666663</v>
      </c>
      <c r="N82" s="6"/>
      <c r="O82" s="28"/>
      <c r="P82" s="10"/>
      <c r="Q82" s="10"/>
      <c r="R82" s="10"/>
      <c r="S82" s="16"/>
      <c r="T82" s="10"/>
      <c r="U82" s="10"/>
      <c r="V82">
        <f>IF(AND(O82&lt;&gt;"",OR(O82=$O$83,O82=$O$84,O82=$O$85,O82=$O$86,O82=$O$87,O82=$O$88,O82=$Z$11,O82=$Z$12,O82=$Z$13,O82=$Z$14,O82=$Z$15,O82=$Z$16,O82=$Z$17,O82=$Z$18,O82=$Z$19,O82=$Z$20,O82=$Z$21,O82=$Z$22,O82=$Z$23,O82=$Z$24,O82=$Z$25,O82=$Z$26,O82=$Z$27,O82=$Z$28,O82=$Z$29,O82=$Z$41,O82=$Z$42,O82=$Z$43,O82=$Z$44,O82=$Z$45,O82=$Z$46,O82=$Z$47,O82=$Z$48,O82=$Z$49,O82=$Z$50,O82=$Z$51,O82=$Z$52,O82=$Z$53,O82=$Z$54,O82=$Z$55,O82=$Z$56,O82=$Z$57,O82=$Z$58,O82=$Z$59,O82=$Z$70,O82=$Z$71,O82=$Z$72,O82=$Z$73,O82=$Z$74,O82=$Z$75,O82=$Z$76,O82=$Z$77,O82=$Z$78,O82=$Z$79,O82=$Z$80,O82=$Z$81,O82=$Z$82,O82=$Z$83,O82=$Z$84,O82=$Z$85,O82=$Z$86,O82=$Z$87,O82=$Z$88)),"Fehler",0)</f>
        <v>0</v>
      </c>
      <c r="W82" s="11">
        <v>0.58333333333333337</v>
      </c>
      <c r="X82" s="12">
        <v>0.60416666666666663</v>
      </c>
      <c r="Y82" s="6"/>
      <c r="Z82" s="15"/>
      <c r="AA82" s="16"/>
      <c r="AB82" s="16"/>
      <c r="AC82" s="15"/>
      <c r="AD82" s="16"/>
      <c r="AE82" s="16"/>
      <c r="AF82" s="16"/>
      <c r="AG82">
        <f>IF(AND(Z82&lt;&gt;"",OR(Z82=$Z$83,Z82=$Z$84,Z82=$Z$85,Z82=$Z$86,Z82=$Z$87,Z82=$Z$88)),"Fehler",0)</f>
        <v>0</v>
      </c>
    </row>
    <row r="83" spans="1:33" ht="15.75" x14ac:dyDescent="0.25">
      <c r="A83" s="11">
        <v>0.60416666666666663</v>
      </c>
      <c r="B83" s="12">
        <v>0.625</v>
      </c>
      <c r="C83" s="6"/>
      <c r="D83" s="31"/>
      <c r="E83" s="16"/>
      <c r="F83" s="16"/>
      <c r="G83" s="15"/>
      <c r="H83" s="16"/>
      <c r="I83" s="16"/>
      <c r="J83" s="16"/>
      <c r="K83">
        <f>IF(AND(D83&lt;&gt;"",OR(D83=$D$84,D83=$D$85,D83=$D$86,D83=$D$87,D83=$D$88,D83=$O$11,D83=$O$12,D83=$O$13,D83=$O$14,D83=$O$15,D83=$O$16,D83=$O$17,D83=$O$18,D83=$O$19,D83=$O$20,D83=$O$21,D83=$O$22,D83=$O$23,D83=$O$24,D83=$O$25,D83=$O$26,D83=$O$27,D83=$O$28,D83=$O$29,D83=$O$41,D83=$O$42,D83=$O$43,D83=$O$44,D83=$O$45,D83=$O$46,D83=$O$47,D83=$O$48,D83=$O$49,D83=$O$50,D83=$O$51,D83=$O$52,D83=$O$53,D83=$O$54,D83=$O$55,D83=$O$56,D83=$O$57,D83=$O$58,D83=$O$59,D83=$O$70,D83=$O$71,D83=$O$72,D83=$O$73,D83=$O$74,D83=$O$75,D83=$O$76,D83=$O$77,D83=$O$78,D83=$O$79,D83=$O$80,D83=$O$81,D83=$O$82,D83=$O$83,D83=$O$84,D83=$O$85,D83=$O$86,D83=$O$87,D83=$O$88,D83=$Z$11,D83=$Z$12,D83=$Z$13,D83=$Z$14,D83=$Z$15,D83=$Z$16,D83=$Z$17,D83=$Z$18,D83=$Z$19,D83=$Z$20,D83=$Z$21,D83=$Z$22,D83=$Z$23,D83=$Z$24,D83=$Z$25,D83=$Z$26,D83=$Z$27,D83=$Z$28,D83=$Z$29,D83=$Z$41,D83=$Z$42,D83=$Z$43,D83=$Z$44,D83=$Z$45,D83=$Z$46,D83=$Z$47,D83=$Z$48,D83=$Z$49,D83=$Z$50,D83=$Z$51,D83=$Z$52,D83=$Z$53,D83=$Z$54,D83=$Z$55,D83=$Z$56,D83=$Z$57,D83=$Z$58,D83=$Z$59,D83=$Z$70,D83=$Z$71,D83=$Z$72,D83=$Z$73,D83=$Z$74,D83=$Z$75,D83=$Z$76,D83=$Z$77,D83=$Z$78,D83=$Z$79,D83=$Z$80,D83=$Z$81,D83=$Z$82,D83=$Z$83,D83=$Z$84,D83=$Z$85,D83=$Z$86,D83=$Z$87,D83=$Z$88)),"Fehler",0)</f>
        <v>0</v>
      </c>
      <c r="L83" s="11">
        <v>0.60416666666666663</v>
      </c>
      <c r="M83" s="12">
        <v>0.625</v>
      </c>
      <c r="N83" s="6"/>
      <c r="O83" s="9"/>
      <c r="P83" s="10"/>
      <c r="Q83" s="10"/>
      <c r="R83" s="10"/>
      <c r="S83" s="16"/>
      <c r="T83" s="10"/>
      <c r="U83" s="10"/>
      <c r="V83">
        <f>IF(AND(O83&lt;&gt;"",OR(O83=$O$84,O83=$O$85,O83=$O$86,O83=$O$87,O83=$O$88,O83=$Z$11,O83=$Z$12,O83=$Z$13,O83=$Z$14,O83=$Z$15,O83=$Z$16,O83=$Z$17,O83=$Z$18,O83=$Z$19,O83=$Z$20,O83=$Z$21,O83=$Z$22,O83=$Z$23,O83=$Z$24,O83=$Z$25,O83=$Z$26,O83=$Z$27,O83=$Z$28,O83=$Z$29,O83=$Z$41,O83=$Z$42,O83=$Z$43,O83=$Z$44,O83=$Z$45,O83=$Z$46,O83=$Z$47,O83=$Z$48,O83=$Z$49,O83=$Z$50,O83=$Z$51,O83=$Z$52,O83=$Z$53,O83=$Z$54,O83=$Z$55,O83=$Z$56,O83=$Z$57,O83=$Z$58,O83=$Z$59,O83=$Z$70,O83=$Z$71,O83=$Z$72,O83=$Z$73,O83=$Z$74,O83=$Z$75,O83=$Z$76,O83=$Z$77,O83=$Z$78,O83=$Z$79,O83=$Z$80,O83=$Z$81,O83=$Z$82,O83=$Z$83,O83=$Z$84,O83=$Z$85,O83=$Z$86,O83=$Z$87,O83=$Z$88)),"Fehler",0)</f>
        <v>0</v>
      </c>
      <c r="W83" s="11">
        <v>0.60416666666666663</v>
      </c>
      <c r="X83" s="12">
        <v>0.625</v>
      </c>
      <c r="Y83" s="6"/>
      <c r="Z83" s="15"/>
      <c r="AA83" s="16"/>
      <c r="AB83" s="16"/>
      <c r="AC83" s="15"/>
      <c r="AD83" s="16"/>
      <c r="AE83" s="16"/>
      <c r="AF83" s="16"/>
      <c r="AG83">
        <f>IF(AND(Z83&lt;&gt;"",OR(Z83=$Z$84,Z83=$Z$85,Z83=$Z$86,Z83=$Z$87,Z83=$Z$88)),"Fehler",0)</f>
        <v>0</v>
      </c>
    </row>
    <row r="84" spans="1:33" ht="15.75" x14ac:dyDescent="0.25">
      <c r="A84" s="11">
        <v>0.625</v>
      </c>
      <c r="B84" s="12">
        <v>0.64583333333333337</v>
      </c>
      <c r="C84" s="25"/>
      <c r="D84" s="9"/>
      <c r="E84" s="9"/>
      <c r="F84" s="9"/>
      <c r="G84" s="9"/>
      <c r="H84" s="9"/>
      <c r="I84" s="9"/>
      <c r="J84" s="16"/>
      <c r="K84">
        <f>IF(AND(D84&lt;&gt;"",OR(D84=$D$85,D84=$D$86,D84=$D$87,D84=$D$88,D84=$O$11,D84=$O$12,D84=$O$13,D84=$O$14,D84=$O$15,D84=$O$16,D84=$O$17,D84=$O$18,D84=$O$19,D84=$O$20,D84=$O$21,D84=$O$22,D84=$O$23,D84=$O$24,D84=$O$25,D84=$O$26,D84=$O$27,D84=$O$28,D84=$O$29,D84=$O$41,D84=$O$42,D84=$O$43,D84=$O$44,D84=$O$45,D84=$O$46,D84=$O$47,D84=$O$48,D84=$O$49,D84=$O$50,D84=$O$51,D84=$O$52,D84=$O$53,D84=$O$54,D84=$O$55,D84=$O$56,D84=$O$57,D84=$O$58,D84=$O$59,D84=$O$70,D84=$O$71,D84=$O$72,D84=$O$73,D84=$O$74,D84=$O$75,D84=$O$76,D84=$O$77,D84=$O$78,D84=$O$79,D84=$O$80,D84=$O$81,D84=$O$82,D84=$O$83,D84=$O$84,D84=$O$85,D84=$O$86,D84=$O$87,D84=$O$88,D84=$Z$11,D84=$Z$12,D84=$Z$13,D84=$Z$14,D84=$Z$15,D84=$Z$16,D84=$Z$17,D84=$Z$18,D84=$Z$19,D84=$Z$20,D84=$Z$21,D84=$Z$22,D84=$Z$23,D84=$Z$24,D84=$Z$25,D84=$Z$26,D84=$Z$27,D84=$Z$28,D84=$Z$29,D84=$Z$41,D84=$Z$42,D84=$Z$43,D84=$Z$44,D84=$Z$45,D84=$Z$46,D84=$Z$47,D84=$Z$48,D84=$Z$49,D84=$Z$50,D84=$Z$51,D84=$Z$52,D84=$Z$53,D84=$Z$54,D84=$Z$55,D84=$Z$56,D84=$Z$57,D84=$Z$58,D84=$Z$59,D84=$Z$70,D84=$Z$71,D84=$Z$72,D84=$Z$73,D84=$Z$74,D84=$Z$75,D84=$Z$76,D84=$Z$77,D84=$Z$78,D84=$Z$79,D84=$Z$80,D84=$Z$81,D84=$Z$82,D84=$Z$83,D84=$Z$84,D84=$Z$85,D84=$Z$86,D84=$Z$87,D84=$Z$88)),"Fehler",0)</f>
        <v>0</v>
      </c>
      <c r="L84" s="11">
        <v>0.64583333333333337</v>
      </c>
      <c r="M84" s="12">
        <v>0.66666666666666663</v>
      </c>
      <c r="N84" s="6"/>
      <c r="O84" s="9"/>
      <c r="P84" s="10"/>
      <c r="Q84" s="10"/>
      <c r="R84" s="10"/>
      <c r="S84" s="16"/>
      <c r="T84" s="10"/>
      <c r="U84" s="10"/>
      <c r="V84">
        <f>IF(AND(O84&lt;&gt;"",OR(O84=$O$85,O84=$O$86,O84=$O$87,O84=$O$88,O84=$Z$11,O84=$Z$12,O84=$Z$13,O84=$Z$14,O84=$Z$15,O84=$Z$16,O84=$Z$17,O84=$Z$18,O84=$Z$19,O84=$Z$20,O84=$Z$21,O84=$Z$22,O84=$Z$23,O84=$Z$24,O84=$Z$25,O84=$Z$26,O84=$Z$27,O84=$Z$28,O84=$Z$29,O84=$Z$41,O84=$Z$42,O84=$Z$43,O84=$Z$44,O84=$Z$45,O84=$Z$46,O84=$Z$47,O84=$Z$48,O84=$Z$49,O84=$Z$50,O84=$Z$51,O84=$Z$52,O84=$Z$53,O84=$Z$54,O84=$Z$55,O84=$Z$56,O84=$Z$57,O84=$Z$58,O84=$Z$59,O84=$Z$70,O84=$Z$71,O84=$Z$72,O84=$Z$73,O84=$Z$74,O84=$Z$75,O84=$Z$76,O84=$Z$77,O84=$Z$78,O84=$Z$79,O84=$Z$80,O84=$Z$81,O84=$Z$82,O84=$Z$83,O84=$Z$84,O84=$Z$85,O84=$Z$86,O84=$Z$87,O84=$Z$88)),"Fehler",0)</f>
        <v>0</v>
      </c>
      <c r="W84" s="11"/>
      <c r="X84" s="12"/>
      <c r="Y84" s="6"/>
      <c r="Z84" s="15"/>
      <c r="AA84" s="16"/>
      <c r="AB84" s="16"/>
      <c r="AC84" s="15"/>
      <c r="AD84" s="16"/>
      <c r="AE84" s="16"/>
      <c r="AF84" s="16"/>
      <c r="AG84">
        <f>IF(AND(Z84&lt;&gt;"",OR(Z84=$Z$85,Z84=$Z$86,Z84=$Z$87,Z84=$Z$88)),"Fehler",0)</f>
        <v>0</v>
      </c>
    </row>
    <row r="85" spans="1:33" ht="15.75" x14ac:dyDescent="0.25">
      <c r="A85" s="11"/>
      <c r="B85" s="12"/>
      <c r="C85" s="30"/>
      <c r="D85" s="30"/>
      <c r="E85" s="30"/>
      <c r="F85" s="30"/>
      <c r="G85" s="30"/>
      <c r="H85" s="30"/>
      <c r="I85" s="30"/>
      <c r="J85" s="30"/>
      <c r="K85">
        <f>IF(AND(D85&lt;&gt;"",OR(D85=$D$86,D85=$D$87,D85=$D$88,D85=$O$11,D85=$O$12,D85=$O$13,D85=$O$14,D85=$O$15,D85=$O$16,D85=$O$17,D85=$O$18,D85=$O$19,D85=$O$20,D85=$O$21,D85=$O$22,D85=$O$23,D85=$O$24,D85=$O$25,D85=$O$26,D85=$O$27,D85=$O$28,D85=$O$29,D85=$O$41,D85=$O$42,D85=$O$43,D85=$O$44,D85=$O$45,D85=$O$46,D85=$O$47,D85=$O$48,D85=$O$49,D85=$O$50,D85=$O$51,D85=$O$52,D85=$O$53,D85=$O$54,D85=$O$55,D85=$O$56,D85=$O$57,D85=$O$58,D85=$O$59,D85=$O$70,D85=$O$71,D85=$O$72,D85=$O$73,D85=$O$74,D85=$O$75,D85=$O$76,D85=$O$77,D85=$O$78,D85=$O$79,D85=$O$80,D85=$O$81,D85=$O$82,D85=$O$83,D85=$O$84,D85=$O$85,D85=$O$86,D85=$O$87,D85=$O$88,D85=$Z$11,D85=$Z$12,D85=$Z$13,D85=$Z$14,D85=$Z$15,D85=$Z$16,D85=$Z$17,D85=$Z$18,D85=$Z$19,D85=$Z$20,D85=$Z$21,D85=$Z$22,D85=$Z$23,D85=$Z$24,D85=$Z$25,D85=$Z$26,D85=$Z$27,D85=$Z$28,D85=$Z$29,D85=$Z$41,D85=$Z$42,D85=$Z$43,D85=$Z$44,D85=$Z$45,D85=$Z$46,D85=$Z$47,D85=$Z$48,D85=$Z$49,D85=$Z$50,D85=$Z$51,D85=$Z$52,D85=$Z$53,D85=$Z$54,D85=$Z$55,D85=$Z$56,D85=$Z$57,D85=$Z$58,D85=$Z$59,D85=$Z$70,D85=$Z$71,D85=$Z$72,D85=$Z$73,D85=$Z$74,D85=$Z$75,D85=$Z$76,D85=$Z$77,D85=$Z$78,D85=$Z$79,D85=$Z$80,D85=$Z$81,D85=$Z$82,D85=$Z$83,D85=$Z$84,D85=$Z$85,D85=$Z$86,D85=$Z$87,D85=$Z$88)),"Fehler",0)</f>
        <v>0</v>
      </c>
      <c r="L85" s="11">
        <v>0.64583333333333337</v>
      </c>
      <c r="M85" s="12">
        <v>0.66666666666666663</v>
      </c>
      <c r="N85" s="6"/>
      <c r="O85" s="28"/>
      <c r="P85" s="10"/>
      <c r="Q85" s="10"/>
      <c r="R85" s="10"/>
      <c r="S85" s="16"/>
      <c r="T85" s="10"/>
      <c r="U85" s="10"/>
      <c r="V85">
        <f>IF(AND(O85&lt;&gt;"",OR(O85=$O$86,O85=$O$87,O85=$O$88,O85=$Z$11,O85=$Z$12,O85=$Z$13,O85=$Z$14,O85=$Z$15,O85=$Z$16,O85=$Z$17,O85=$Z$18,O85=$Z$19,O85=$Z$20,O85=$Z$21,O85=$Z$22,O85=$Z$23,O85=$Z$24,O85=$Z$25,O85=$Z$26,O85=$Z$27,O85=$Z$28,O85=$Z$29,O85=$Z$41,O85=$Z$42,O85=$Z$43,O85=$Z$44,O85=$Z$45,O85=$Z$46,O85=$Z$47,O85=$Z$48,O85=$Z$49,O85=$Z$50,O85=$Z$51,O85=$Z$52,O85=$Z$53,O85=$Z$54,O85=$Z$55,O85=$Z$56,O85=$Z$57,O85=$Z$58,O85=$Z$59,O85=$Z$70,O85=$Z$71,O85=$Z$72,O85=$Z$73,O85=$Z$74,O85=$Z$75,O85=$Z$76,O85=$Z$77,O85=$Z$78,O85=$Z$79,O85=$Z$80,O85=$Z$81,O85=$Z$82,O85=$Z$83,O85=$Z$84,O85=$Z$85,O85=$Z$86,O85=$Z$87,O85=$Z$88)),"Fehler",0)</f>
        <v>0</v>
      </c>
      <c r="W85" s="11">
        <v>0.64583333333333337</v>
      </c>
      <c r="X85" s="12">
        <v>0.66666666666666663</v>
      </c>
      <c r="Y85" s="16"/>
      <c r="Z85" s="15"/>
      <c r="AA85" s="16"/>
      <c r="AB85" s="16"/>
      <c r="AC85" s="15"/>
      <c r="AD85" s="16"/>
      <c r="AE85" s="16"/>
      <c r="AF85" s="16"/>
      <c r="AG85">
        <f>IF(AND(Z85&lt;&gt;"",OR(Z85=$Z$86,Z85=$Z$87,Z85=$Z$88)),"Fehler",0)</f>
        <v>0</v>
      </c>
    </row>
    <row r="86" spans="1:33" ht="15.75" x14ac:dyDescent="0.25">
      <c r="A86" s="11"/>
      <c r="B86" s="12"/>
      <c r="C86" s="30"/>
      <c r="D86" s="30"/>
      <c r="E86" s="30"/>
      <c r="F86" s="30"/>
      <c r="G86" s="30"/>
      <c r="H86" s="30"/>
      <c r="I86" s="30"/>
      <c r="J86" s="30"/>
      <c r="K86">
        <f>IF(AND(D86&lt;&gt;"",OR(D86=$D$87,D86=$D$88,D86=$O$11,D86=$O$12,D86=$O$13,D86=$O$14,D86=$O$15,D86=$O$16,D86=$O$17,D86=$O$18,D86=$O$19,D86=$O$20,D86=$O$21,D86=$O$22,D86=$O$23,D86=$O$24,D86=$O$25,D86=$O$26,D86=$O$27,D86=$O$28,D86=$O$29,D86=$O$41,D86=$O$42,D86=$O$43,D86=$O$44,D86=$O$45,D86=$O$46,D86=$O$47,D86=$O$48,D86=$O$49,D86=$O$50,D86=$O$51,D86=$O$52,D86=$O$53,D86=$O$54,D86=$O$55,D86=$O$56,D86=$O$57,D86=$O$58,D86=$O$59,D86=$O$70,D86=$O$71,D86=$O$72,D86=$O$73,D86=$O$74,D86=$O$75,D86=$O$76,D86=$O$77,D86=$O$78,D86=$O$79,D86=$O$80,D86=$O$81,D86=$O$82,D86=$O$83,D86=$O$84,D86=$O$85,D86=$O$86,D86=$O$87,D86=$O$88,D86=$Z$11,D86=$Z$12,D86=$Z$13,D86=$Z$14,D86=$Z$15,D86=$Z$16,D86=$Z$17,D86=$Z$18,D86=$Z$19,D86=$Z$20,D86=$Z$21,D86=$Z$22,D86=$Z$23,D86=$Z$24,D86=$Z$25,D86=$Z$26,D86=$Z$27,D86=$Z$28,D86=$Z$29,D86=$Z$41,D86=$Z$42,D86=$Z$43,D86=$Z$44,D86=$Z$45,D86=$Z$46,D86=$Z$47,D86=$Z$48,D86=$Z$49,D86=$Z$50,D86=$Z$51,D86=$Z$52,D86=$Z$53,D86=$Z$54,D86=$Z$55,D86=$Z$56,D86=$Z$57,D86=$Z$58,D86=$Z$59,D86=$Z$70,D86=$Z$71,D86=$Z$72,D86=$Z$73,D86=$Z$74,D86=$Z$75,D86=$Z$76,D86=$Z$77,D86=$Z$78,D86=$Z$79,D86=$Z$80,D86=$Z$81,D86=$Z$82,D86=$Z$83,D86=$Z$84,D86=$Z$85,D86=$Z$86,D86=$Z$87,D86=$Z$88)),"Fehler",0)</f>
        <v>0</v>
      </c>
      <c r="L86" s="11">
        <v>0.66666666666666663</v>
      </c>
      <c r="M86" s="12">
        <v>0.6875</v>
      </c>
      <c r="N86" s="16"/>
      <c r="O86" s="9"/>
      <c r="P86" s="9"/>
      <c r="Q86" s="9"/>
      <c r="R86" s="15"/>
      <c r="S86" s="16"/>
      <c r="T86" s="16"/>
      <c r="U86" s="16"/>
      <c r="V86">
        <f>IF(AND(O86&lt;&gt;"",OR(O86=$O$87,O86=$O$88,O86=$Z$11,O86=$Z$12,O86=$Z$13,O86=$Z$14,O86=$Z$15,O86=$Z$16,O86=$Z$17,O86=$Z$18,O86=$Z$19,O86=$Z$20,O86=$Z$21,O86=$Z$22,O86=$Z$23,O86=$Z$24,O86=$Z$25,O86=$Z$26,O86=$Z$27,O86=$Z$28,O86=$Z$29,O86=$Z$41,O86=$Z$42,O86=$Z$43,O86=$Z$44,O86=$Z$45,O86=$Z$46,O86=$Z$47,O86=$Z$48,O86=$Z$49,O86=$Z$50,O86=$Z$51,O86=$Z$52,O86=$Z$53,O86=$Z$54,O86=$Z$55,O86=$Z$56,O86=$Z$57,O86=$Z$58,O86=$Z$59,O86=$Z$70,O86=$Z$71,O86=$Z$72,O86=$Z$73,O86=$Z$74,O86=$Z$75,O86=$Z$76,O86=$Z$77,O86=$Z$78,O86=$Z$79,O86=$Z$80,O86=$Z$81,O86=$Z$82,O86=$Z$83,O86=$Z$84,O86=$Z$85,O86=$Z$86,O86=$Z$87,O86=$Z$88)),"Fehler",0)</f>
        <v>0</v>
      </c>
      <c r="W86" s="11">
        <v>0.66666666666666663</v>
      </c>
      <c r="X86" s="12">
        <v>0.6875</v>
      </c>
      <c r="Y86" s="16"/>
      <c r="Z86" s="15"/>
      <c r="AA86" s="16"/>
      <c r="AB86" s="16"/>
      <c r="AC86" s="15"/>
      <c r="AD86" s="16"/>
      <c r="AE86" s="16"/>
      <c r="AF86" s="16"/>
      <c r="AG86">
        <f>IF(AND(Z86&lt;&gt;"",OR(Z86=$Z$87,Z86=$Z$88)),"Fehler",0)</f>
        <v>0</v>
      </c>
    </row>
    <row r="87" spans="1:33" ht="15.75" x14ac:dyDescent="0.25">
      <c r="A87" s="11"/>
      <c r="B87" s="12"/>
      <c r="C87" s="30"/>
      <c r="D87" s="30"/>
      <c r="E87" s="30"/>
      <c r="F87" s="30"/>
      <c r="G87" s="30"/>
      <c r="H87" s="30"/>
      <c r="I87" s="30"/>
      <c r="J87" s="30"/>
      <c r="K87">
        <f>IF(AND(D87&lt;&gt;"",OR(D87=$D$88,D87=$O$11,D87=$O$12,D87=$O$13,D87=$O$14,D87=$O$15,D87=$O$16,D87=$O$17,D87=$O$18,D87=$O$19,D87=$O$20,D87=$O$21,D87=$O$22,D87=$O$23,D87=$O$24,D87=$O$25,D87=$O$26,D87=$O$27,D87=$O$28,D87=$O$29,D87=$O$41,D87=$O$42,D87=$O$43,D87=$O$44,D87=$O$45,D87=$O$46,D87=$O$47,D87=$O$48,D87=$O$49,D87=$O$50,D87=$O$51,D87=$O$52,D87=$O$53,D87=$O$54,D87=$O$55,D87=$O$56,D87=$O$57,D87=$O$58,D87=$O$59,D87=$O$70,D87=$O$71,D87=$O$72,D87=$O$73,D87=$O$74,D87=$O$75,D87=$O$76,D87=$O$77,D87=$O$78,D87=$O$79,D87=$O$80,D87=$O$81,D87=$O$82,D87=$O$83,D87=$O$84,D87=$O$85,D87=$O$86,D87=$O$87,D87=$O$88,D87=$Z$11,D87=$Z$12,D87=$Z$13,D87=$Z$14,D87=$Z$15,D87=$Z$16,D87=$Z$17,D87=$Z$18,D87=$Z$19,D87=$Z$20,D87=$Z$21,D87=$Z$22,D87=$Z$23,D87=$Z$24,D87=$Z$25,D87=$Z$26,D87=$Z$27,D87=$Z$28,D87=$Z$29,D87=$Z$41,D87=$Z$42,D87=$Z$43,D87=$Z$44,D87=$Z$45,D87=$Z$46,D87=$Z$47,D87=$Z$48,D87=$Z$49,D87=$Z$50,D87=$Z$51,D87=$Z$52,D87=$Z$53,D87=$Z$54,D87=$Z$55,D87=$Z$56,D87=$Z$57,D87=$Z$58,D87=$Z$59,D87=$Z$70,D87=$Z$71,D87=$Z$72,D87=$Z$73,D87=$Z$74,D87=$Z$75,D87=$Z$76,D87=$Z$77,D87=$Z$78,D87=$Z$79,D87=$Z$80,D87=$Z$81,D87=$Z$82,D87=$Z$83,D87=$Z$84,D87=$Z$85,D87=$Z$86,D87=$Z$87,D87=$Z$88)),"Fehler",0)</f>
        <v>0</v>
      </c>
      <c r="L87" s="11">
        <v>0.6875</v>
      </c>
      <c r="M87" s="12">
        <v>0.70833333333333337</v>
      </c>
      <c r="N87" s="16"/>
      <c r="O87" s="15"/>
      <c r="P87" s="16"/>
      <c r="Q87" s="16"/>
      <c r="R87" s="15"/>
      <c r="S87" s="16"/>
      <c r="T87" s="16"/>
      <c r="U87" s="16"/>
      <c r="V87">
        <f>IF(AND(O87&lt;&gt;"",OR(O87=$O$88,O87=$Z$11,O87=$Z$12,O87=$Z$13,O87=$Z$14,O87=$Z$15,O87=$Z$16,O87=$Z$17,O87=$Z$18,O87=$Z$19,O87=$Z$20,O87=$Z$21,O87=$Z$22,O87=$Z$23,O87=$Z$24,O87=$Z$25,O87=$Z$26,O87=$Z$27,O87=$Z$28,O87=$Z$29,O87=$Z$41,O87=$Z$42,O87=$Z$43,O87=$Z$44,O87=$Z$45,O87=$Z$46,O87=$Z$47,O87=$Z$48,O87=$Z$49,O87=$Z$50,O87=$Z$51,O87=$Z$52,O87=$Z$53,O87=$Z$54,O87=$Z$55,O87=$Z$56,O87=$Z$57,O87=$Z$58,O87=$Z$59,O87=$Z$70,O87=$Z$71,O87=$Z$72,O87=$Z$73,O87=$Z$74,O87=$Z$75,O87=$Z$76,O87=$Z$77,O87=$Z$78,O87=$Z$79,O87=$Z$80,O87=$Z$81,O87=$Z$82,O87=$Z$83,O87=$Z$84,O87=$Z$85,O87=$Z$86,O87=$Z$87,O87=$Z$88)),"Fehler",0)</f>
        <v>0</v>
      </c>
      <c r="W87" s="11">
        <v>0.6875</v>
      </c>
      <c r="X87" s="12">
        <v>0.70833333333333337</v>
      </c>
      <c r="Y87" s="16"/>
      <c r="Z87" s="15"/>
      <c r="AA87" s="16"/>
      <c r="AB87" s="16"/>
      <c r="AC87" s="15"/>
      <c r="AD87" s="16"/>
      <c r="AE87" s="16"/>
      <c r="AF87" s="16"/>
      <c r="AG87">
        <f>IF(AND(Z87&lt;&gt;"",OR(Z87=$Z$88)),"Fehler",0)</f>
        <v>0</v>
      </c>
    </row>
    <row r="88" spans="1:33" ht="15.75" x14ac:dyDescent="0.25">
      <c r="A88" s="11"/>
      <c r="B88" s="12"/>
      <c r="C88" s="30"/>
      <c r="D88" s="30"/>
      <c r="E88" s="30"/>
      <c r="F88" s="30"/>
      <c r="G88" s="30"/>
      <c r="H88" s="30"/>
      <c r="I88" s="30"/>
      <c r="J88" s="30"/>
      <c r="K88">
        <f>IF(AND(D88&lt;&gt;"",OR(D88=$O$11,D88=$O$12,D88=$O$13,D88=$O$14,D88=$O$15,D88=$O$16,D88=$O$17,D88=$O$18,D88=$O$19,D88=$O$20,D88=$O$21,D88=$O$22,D88=$O$23,D88=$O$24,D88=$O$25,D88=$O$26,D88=$O$27,D88=$O$28,D88=$O$29,D88=$O$41,D88=$O$42,D88=$O$43,D88=$O$44,D88=$O$45,D88=$O$46,D88=$O$47,D88=$O$48,D88=$O$49,D88=$O$50,D88=$O$51,D88=$O$52,D88=$O$53,D88=$O$54,D88=$O$55,D88=$O$56,D88=$O$57,D88=$O$58,D88=$O$59,D88=$O$70,D88=$O$71,D88=$O$72,D88=$O$73,D88=$O$74,D88=$O$75,D88=$O$76,D88=$O$77,D88=$O$78,D88=$O$79,D88=$O$80,D88=$O$81,D88=$O$82,D88=$O$83,D88=$O$84,D88=$O$85,D88=$O$86,D88=$O$87,D88=$O$88,D88=$Z$11,D88=$Z$12,D88=$Z$13,D88=$Z$14,D88=$Z$15,D88=$Z$16,D88=$Z$17,D88=$Z$18,D88=$Z$19,D88=$Z$20,D88=$Z$21,D88=$Z$22,D88=$Z$23,D88=$Z$24,D88=$Z$25,D88=$Z$26,D88=$Z$27,D88=$Z$28,D88=$Z$29,D88=$Z$41,D88=$Z$42,D88=$Z$43,D88=$Z$44,D88=$Z$45,D88=$Z$46,D88=$Z$47,D88=$Z$48,D88=$Z$49,D88=$Z$50,D88=$Z$51,D88=$Z$52,D88=$Z$53,D88=$Z$54,D88=$Z$55,D88=$Z$56,D88=$Z$57,D88=$Z$58,D88=$Z$59,D88=$Z$70,D88=$Z$71,D88=$Z$72,D88=$Z$73,D88=$Z$74,D88=$Z$75,D88=$Z$76,D88=$Z$77,D88=$Z$78,D88=$Z$79,D88=$Z$80,D88=$Z$81,D88=$Z$82,D88=$Z$83,D88=$Z$84,D88=$Z$85,D88=$Z$86,D88=$Z$87,D88=$Z$88)),"Fehler",0)</f>
        <v>0</v>
      </c>
      <c r="L88" s="11">
        <v>0.70833333333333337</v>
      </c>
      <c r="M88" s="12">
        <v>0.72916666666666663</v>
      </c>
      <c r="N88" s="16"/>
      <c r="O88" s="15"/>
      <c r="P88" s="15"/>
      <c r="Q88" s="15"/>
      <c r="R88" s="15"/>
      <c r="S88" s="15"/>
      <c r="T88" s="16"/>
      <c r="U88" s="16"/>
      <c r="V88">
        <f>IF(AND(O88&lt;&gt;"",OR(O88=$Z$11,O88=$Z$12,O88=$Z$13,O88=$Z$14,O88=$Z$15,O88=$Z$16,O88=$Z$17,O88=$Z$18,O88=$Z$19,O88=$Z$20,O88=$Z$21,O88=$Z$22,O88=$Z$23,O88=$Z$24,O88=$Z$25,O88=$Z$26,O88=$Z$27,O88=$Z$28,O88=$Z$29,O88=$Z$41,O88=$Z$42,O88=$Z$43,O88=$Z$44,O88=$Z$45,O88=$Z$46,O88=$Z$47,O88=$Z$48,O88=$Z$49,O88=$Z$50,O88=$Z$51,O88=$Z$52,O88=$Z$53,O88=$Z$54,O88=$Z$55,O88=$Z$56,O88=$Z$57,O88=$Z$58,O88=$Z$59,O88=$Z$70,O88=$Z$71,O88=$Z$72,O88=$Z$73,O88=$Z$74,O88=$Z$75,O88=$Z$76,O88=$Z$77,O88=$Z$78,O88=$Z$79,O88=$Z$80,O88=$Z$81,O88=$Z$82,O88=$Z$83,O88=$Z$84,O88=$Z$85,O88=$Z$86,O88=$Z$87,O88=$Z$88)),"Fehler",0)</f>
        <v>0</v>
      </c>
      <c r="W88" s="11">
        <v>0.70833333333333337</v>
      </c>
      <c r="X88" s="12">
        <v>0.72916666666666663</v>
      </c>
      <c r="Y88" s="16"/>
      <c r="Z88" s="15"/>
      <c r="AA88" s="15"/>
      <c r="AB88" s="15"/>
      <c r="AC88" s="15"/>
      <c r="AD88" s="15"/>
      <c r="AE88" s="16"/>
      <c r="AF88" s="16"/>
      <c r="AG88">
        <v>0</v>
      </c>
    </row>
    <row r="89" spans="1:3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view="pageBreakPreview" zoomScaleSheetLayoutView="100" workbookViewId="0"/>
  </sheetViews>
  <sheetFormatPr baseColWidth="10" defaultRowHeight="12.75" x14ac:dyDescent="0.2"/>
  <cols>
    <col min="4" max="4" width="12.42578125" customWidth="1"/>
    <col min="8" max="8" width="12.28515625" customWidth="1"/>
    <col min="15" max="15" width="12.140625" customWidth="1"/>
    <col min="19" max="19" width="13.28515625" customWidth="1"/>
    <col min="30" max="30" width="13.140625" customWidth="1"/>
  </cols>
  <sheetData>
    <row r="1" spans="1:34" ht="20.25" x14ac:dyDescent="0.3">
      <c r="A1" s="1" t="s">
        <v>14</v>
      </c>
      <c r="B1" s="1"/>
      <c r="C1" s="2"/>
      <c r="D1" s="22">
        <v>2020</v>
      </c>
      <c r="E1" s="3" t="s">
        <v>23</v>
      </c>
      <c r="F1" s="24"/>
      <c r="I1" s="3" t="s">
        <v>10</v>
      </c>
      <c r="L1" s="1" t="s">
        <v>15</v>
      </c>
      <c r="M1" s="1"/>
      <c r="N1" s="2"/>
      <c r="O1" s="22">
        <v>2020</v>
      </c>
      <c r="P1" s="3" t="s">
        <v>23</v>
      </c>
      <c r="Q1" s="24"/>
      <c r="T1" s="3" t="s">
        <v>10</v>
      </c>
      <c r="W1" s="1" t="s">
        <v>15</v>
      </c>
      <c r="X1" s="1"/>
      <c r="Y1" s="2"/>
      <c r="Z1" s="22">
        <v>2020</v>
      </c>
      <c r="AA1" s="3" t="s">
        <v>23</v>
      </c>
      <c r="AB1" s="24"/>
      <c r="AE1" s="3" t="s">
        <v>10</v>
      </c>
      <c r="AG1" s="13"/>
      <c r="AH1" s="13"/>
    </row>
    <row r="2" spans="1:34" x14ac:dyDescent="0.2">
      <c r="A2" s="21" t="s">
        <v>120</v>
      </c>
      <c r="C2" s="4"/>
      <c r="E2" s="4"/>
      <c r="F2" s="4"/>
      <c r="H2" s="4"/>
      <c r="L2" s="21" t="s">
        <v>120</v>
      </c>
      <c r="N2" s="4"/>
      <c r="P2" s="4"/>
      <c r="Q2" s="4"/>
      <c r="S2" s="4"/>
      <c r="Y2" s="4"/>
      <c r="AA2" s="4"/>
      <c r="AB2" s="4"/>
      <c r="AD2" s="4"/>
      <c r="AG2" s="13"/>
      <c r="AH2" s="13"/>
    </row>
    <row r="3" spans="1:34" ht="18" x14ac:dyDescent="0.25">
      <c r="A3" s="20" t="s">
        <v>13</v>
      </c>
      <c r="B3" s="1"/>
      <c r="C3" s="2"/>
      <c r="D3" s="1"/>
      <c r="E3" s="4"/>
      <c r="F3" s="4"/>
      <c r="H3" s="5" t="s">
        <v>16</v>
      </c>
      <c r="J3" s="23">
        <v>210</v>
      </c>
      <c r="L3" s="20" t="s">
        <v>13</v>
      </c>
      <c r="M3" s="1"/>
      <c r="N3" s="2"/>
      <c r="O3" s="1"/>
      <c r="P3" s="4"/>
      <c r="Q3" s="4"/>
      <c r="S3" s="5" t="s">
        <v>16</v>
      </c>
      <c r="U3" s="23">
        <v>209</v>
      </c>
      <c r="W3" s="20" t="s">
        <v>13</v>
      </c>
      <c r="X3" s="1"/>
      <c r="Y3" s="2"/>
      <c r="Z3" s="1"/>
      <c r="AA3" s="4"/>
      <c r="AB3" s="4"/>
      <c r="AD3" s="5" t="s">
        <v>16</v>
      </c>
      <c r="AF3" s="23"/>
      <c r="AG3" s="13"/>
      <c r="AH3" s="13"/>
    </row>
    <row r="4" spans="1:34" ht="15.75" x14ac:dyDescent="0.25">
      <c r="A4" s="20" t="s">
        <v>17</v>
      </c>
      <c r="C4" s="4"/>
      <c r="E4" s="4"/>
      <c r="F4" s="4"/>
      <c r="H4" s="5" t="s">
        <v>18</v>
      </c>
      <c r="J4" s="23">
        <v>202</v>
      </c>
      <c r="L4" s="20" t="s">
        <v>17</v>
      </c>
      <c r="N4" s="4"/>
      <c r="P4" s="4"/>
      <c r="Q4" s="4"/>
      <c r="S4" s="5" t="s">
        <v>18</v>
      </c>
      <c r="U4" s="23">
        <v>203</v>
      </c>
      <c r="W4" s="20" t="s">
        <v>17</v>
      </c>
      <c r="Y4" s="4"/>
      <c r="AA4" s="4"/>
      <c r="AB4" s="4"/>
      <c r="AD4" s="5" t="s">
        <v>18</v>
      </c>
      <c r="AF4" s="23">
        <v>202</v>
      </c>
      <c r="AG4" s="13"/>
      <c r="AH4" s="13"/>
    </row>
    <row r="5" spans="1:34" ht="15" x14ac:dyDescent="0.25">
      <c r="A5" s="39" t="s">
        <v>187</v>
      </c>
      <c r="C5" s="4"/>
      <c r="E5" s="4"/>
      <c r="F5" s="4"/>
      <c r="H5" s="4"/>
      <c r="I5" s="19"/>
      <c r="L5" s="39" t="s">
        <v>187</v>
      </c>
      <c r="N5" s="4"/>
      <c r="P5" s="4"/>
      <c r="Q5" s="4"/>
      <c r="S5" s="4"/>
      <c r="T5" s="19"/>
      <c r="W5" s="20"/>
      <c r="Y5" s="4"/>
      <c r="AA5" s="4"/>
      <c r="AB5" s="4"/>
      <c r="AD5" s="4"/>
      <c r="AE5" s="19"/>
      <c r="AG5" s="13"/>
      <c r="AH5" s="13"/>
    </row>
    <row r="6" spans="1:34" x14ac:dyDescent="0.2">
      <c r="A6" s="6" t="s">
        <v>0</v>
      </c>
      <c r="B6" s="6" t="s">
        <v>8</v>
      </c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6" t="s">
        <v>5</v>
      </c>
      <c r="I6" s="7" t="s">
        <v>4</v>
      </c>
      <c r="J6" s="6" t="s">
        <v>9</v>
      </c>
      <c r="L6" s="6" t="s">
        <v>0</v>
      </c>
      <c r="M6" s="6" t="s">
        <v>8</v>
      </c>
      <c r="N6" s="6" t="s">
        <v>0</v>
      </c>
      <c r="O6" s="6" t="s">
        <v>1</v>
      </c>
      <c r="P6" s="6" t="s">
        <v>2</v>
      </c>
      <c r="Q6" s="6" t="s">
        <v>3</v>
      </c>
      <c r="R6" s="7" t="s">
        <v>4</v>
      </c>
      <c r="S6" s="6" t="s">
        <v>5</v>
      </c>
      <c r="T6" s="7" t="s">
        <v>4</v>
      </c>
      <c r="U6" s="6" t="s">
        <v>9</v>
      </c>
      <c r="W6" s="6" t="s">
        <v>0</v>
      </c>
      <c r="X6" s="6" t="s">
        <v>8</v>
      </c>
      <c r="Y6" s="6" t="s">
        <v>0</v>
      </c>
      <c r="Z6" s="6" t="s">
        <v>1</v>
      </c>
      <c r="AA6" s="6" t="s">
        <v>2</v>
      </c>
      <c r="AB6" s="6" t="s">
        <v>3</v>
      </c>
      <c r="AC6" s="7" t="s">
        <v>4</v>
      </c>
      <c r="AD6" s="6" t="s">
        <v>5</v>
      </c>
      <c r="AE6" s="7" t="s">
        <v>4</v>
      </c>
      <c r="AF6" s="6" t="s">
        <v>9</v>
      </c>
      <c r="AG6" s="14"/>
      <c r="AH6" s="13"/>
    </row>
    <row r="7" spans="1:34" ht="18" x14ac:dyDescent="0.25">
      <c r="A7" s="8"/>
      <c r="B7" s="8"/>
      <c r="C7" s="8"/>
      <c r="D7" s="9"/>
      <c r="E7" s="10"/>
      <c r="F7" s="10"/>
      <c r="G7" s="9"/>
      <c r="H7" s="10"/>
      <c r="I7" s="9"/>
      <c r="J7" s="9"/>
      <c r="L7" s="8"/>
      <c r="M7" s="8"/>
      <c r="N7" s="8"/>
      <c r="O7" s="9"/>
      <c r="P7" s="10"/>
      <c r="Q7" s="10"/>
      <c r="R7" s="9"/>
      <c r="S7" s="10"/>
      <c r="T7" s="9"/>
      <c r="U7" s="9"/>
      <c r="W7" s="8"/>
      <c r="X7" s="8"/>
      <c r="Y7" s="8"/>
      <c r="Z7" s="9"/>
      <c r="AA7" s="10"/>
      <c r="AB7" s="10"/>
      <c r="AC7" s="9"/>
      <c r="AD7" s="10"/>
      <c r="AE7" s="9"/>
      <c r="AF7" s="9"/>
      <c r="AG7" s="13"/>
      <c r="AH7" s="13"/>
    </row>
    <row r="8" spans="1:34" x14ac:dyDescent="0.2">
      <c r="A8" s="6"/>
      <c r="B8" s="6"/>
      <c r="C8" s="6"/>
      <c r="D8" s="9"/>
      <c r="E8" s="10"/>
      <c r="F8" s="10"/>
      <c r="G8" s="9"/>
      <c r="H8" s="10"/>
      <c r="I8" s="9"/>
      <c r="J8" s="9"/>
      <c r="L8" s="6"/>
      <c r="M8" s="6"/>
      <c r="N8" s="6"/>
      <c r="O8" s="9"/>
      <c r="P8" s="10"/>
      <c r="Q8" s="10"/>
      <c r="R8" s="9"/>
      <c r="S8" s="10"/>
      <c r="T8" s="9"/>
      <c r="U8" s="9"/>
      <c r="W8" s="6"/>
      <c r="X8" s="6"/>
      <c r="Y8" s="6"/>
      <c r="Z8" s="9"/>
      <c r="AA8" s="10"/>
      <c r="AB8" s="10"/>
      <c r="AC8" s="9"/>
      <c r="AD8" s="10"/>
      <c r="AE8" s="9"/>
      <c r="AF8" s="9"/>
      <c r="AG8" s="13"/>
      <c r="AH8" s="13"/>
    </row>
    <row r="9" spans="1:34" x14ac:dyDescent="0.2">
      <c r="A9" s="6" t="s">
        <v>6</v>
      </c>
      <c r="B9" s="6" t="s">
        <v>7</v>
      </c>
      <c r="C9" s="6"/>
      <c r="D9" s="9"/>
      <c r="E9" s="10"/>
      <c r="F9" s="10"/>
      <c r="G9" s="9"/>
      <c r="H9" s="10"/>
      <c r="I9" s="9"/>
      <c r="J9" s="9"/>
      <c r="L9" s="6" t="s">
        <v>6</v>
      </c>
      <c r="M9" s="6" t="s">
        <v>7</v>
      </c>
      <c r="N9" s="6"/>
      <c r="O9" s="9"/>
      <c r="P9" s="10"/>
      <c r="Q9" s="10"/>
      <c r="R9" s="9"/>
      <c r="S9" s="10"/>
      <c r="T9" s="9"/>
      <c r="U9" s="9"/>
      <c r="W9" s="6" t="s">
        <v>6</v>
      </c>
      <c r="X9" s="6" t="s">
        <v>7</v>
      </c>
      <c r="Y9" s="6"/>
      <c r="Z9" s="9"/>
      <c r="AA9" s="10"/>
      <c r="AB9" s="10"/>
      <c r="AC9" s="9"/>
      <c r="AD9" s="10"/>
      <c r="AE9" s="9"/>
      <c r="AF9" s="9"/>
      <c r="AG9" s="13"/>
      <c r="AH9" s="13"/>
    </row>
    <row r="10" spans="1:34" x14ac:dyDescent="0.2">
      <c r="A10" s="9"/>
      <c r="B10" s="9"/>
      <c r="C10" s="10"/>
      <c r="D10" s="9"/>
      <c r="E10" s="10"/>
      <c r="F10" s="10"/>
      <c r="G10" s="9"/>
      <c r="H10" s="10"/>
      <c r="I10" s="9"/>
      <c r="J10" s="9"/>
      <c r="L10" s="9"/>
      <c r="M10" s="9"/>
      <c r="N10" s="10"/>
      <c r="O10" s="9"/>
      <c r="P10" s="10"/>
      <c r="Q10" s="10"/>
      <c r="R10" s="9"/>
      <c r="S10" s="10"/>
      <c r="T10" s="9"/>
      <c r="U10" s="9"/>
      <c r="W10" s="9"/>
      <c r="X10" s="9"/>
      <c r="Y10" s="10"/>
      <c r="Z10" s="9"/>
      <c r="AA10" s="10"/>
      <c r="AB10" s="10"/>
      <c r="AC10" s="9"/>
      <c r="AD10" s="10"/>
      <c r="AE10" s="9"/>
      <c r="AF10" s="9"/>
      <c r="AG10" s="13"/>
      <c r="AH10" s="13"/>
    </row>
    <row r="11" spans="1:34" ht="15.75" x14ac:dyDescent="0.25">
      <c r="A11" s="11">
        <v>0.33333333333333331</v>
      </c>
      <c r="B11" s="12">
        <v>0.35416666666666669</v>
      </c>
      <c r="C11" s="6"/>
      <c r="D11" s="15" t="s">
        <v>164</v>
      </c>
      <c r="E11" s="16" t="s">
        <v>138</v>
      </c>
      <c r="F11" s="16" t="s">
        <v>79</v>
      </c>
      <c r="G11" s="15"/>
      <c r="H11" s="16" t="s">
        <v>50</v>
      </c>
      <c r="I11" s="16"/>
      <c r="J11" s="16" t="s">
        <v>24</v>
      </c>
      <c r="K11">
        <f>IF(AND(D11&lt;&gt;"",OR(D11=D12,D11=D13,D11=D14,D11=D15,D11=D16,D11=D17,D11=D18,D11=D19,D11=D20,D11=D21,D11=D22,D11=D23,D11=D24,D11=D25,D11=D26,D11=D27,D11=D28,D11=D29,D11=D41,D11=D42,D11=D43,D11=D44,D11=D45,D11=D46,D11=D47,D11=D48,D11=D49,D11=D50,D11=D51,D11=D52,D11=D53,D11=D54,D11=D55,D11=D56,D11=D57,D11=D58,D11=D59,D11=D70,D11=D71,D11=D72,D11=D73,D11=D74,D11=D75,D11=D76,D11=D77,D11=D78,D11=D79,D11=D80,D11=D81,D11=D82,D11=D83,D11=D84,D11=D85,D11=D86,D11=D87,D11=D88,D11=O11,D11=O12,D11=O13,D11=O14,D11=O15,D11=O16,D11=O17,D11=O18,D11=O19,D11=O20,D11=O21,D11=O22,D11=O23,D11=O24,D11=O25,D11=O26,D11=O27,D11=O28,D11=O29,D11=O41,D11=O42,D11=O43,D11=O44,D11=O45,D11=O46,D11=O47,D11=O48,D11=O49,D11=O50,D11=O51,D11=O52,D11=O53,D11=O54,D11=O55,D11=O56,D11=O57,D11=O58,D11=O59,D11=O70,D11=O71,D11=O72,D11=O73,D11=O74,D11=O75,D11=O76,D11=O77,D11=O78,D11=O79,D11=O80,D11=O81,D11=O82,D11=O83,D11=O84,D11=O85,D11=O86,D11=O87,D11=O88,D11=Z11,D11=Z12,D11=Z13,D11=Z14,D11=Z15,D11=Z16,D11=Z17,D11=Z18,D11=Z19,D11=Z20,D11=Z21,D11=Z22,D11=Z23,D11=Z24,D11=Z25,D11=Z26,D11=Z27,D11=Z28,D11=Z29,D11=Z41,D11=Z42,D11=Z43,D11=Z44,D11=Z45,D11=Z46,D11=Z47,D11=Z48,D11=Z49,D11=Z50,D11=Z51,D11=Z52,D11=Z53,D11=Z54,D11=Z55,D11=Z56,D11=Z57,D11=Z58,D11=Z59,D11=Z70,D11=Z71,D11=Z72,D11=Z73,D11=Z74,D11=Z75,D11=Z76,D11=Z77,D11=Z78,D11=Z79,D11=Z80,D11=Z81,D11=Z82,D11=Z83,D11=Z84,D11=Z85,D11=Z86,D11=Z87,D11=Z88)),"Fehler",0)</f>
        <v>0</v>
      </c>
      <c r="L11" s="11">
        <v>0.33333333333333331</v>
      </c>
      <c r="M11" s="12">
        <v>0.35416666666666669</v>
      </c>
      <c r="N11" s="6"/>
      <c r="O11" s="15" t="s">
        <v>142</v>
      </c>
      <c r="P11" s="16" t="s">
        <v>39</v>
      </c>
      <c r="Q11" s="16" t="s">
        <v>89</v>
      </c>
      <c r="R11" s="15"/>
      <c r="S11" s="16" t="s">
        <v>38</v>
      </c>
      <c r="T11" s="16"/>
      <c r="U11" s="16" t="s">
        <v>25</v>
      </c>
      <c r="V11">
        <f>IF(AND(O11&lt;&gt;"",OR(O11=$O$12,O11=$O$13,O11=$O$14,O11=$O$15,O11=$O$16,O11=$O$17,O11=$O$18,O11=$O$19,O11=$O$20,O11=$O$21,O11=$O$22,O11=$O$23,O11=$O$24,O11=$O$25,O11=$O$26,O11=$O$27,O11=$O$28,O11=$O$29,O11=$O$41,O11=$O$42,O11=$O$43,O11=$O$44,O11=$O$45,O11=$O$46,O11=$O$47,O11=$O$48,O11=$O$49,O11=$O$50,O11=$O$51,O11=$O$52,O11=$O$53,O11=$O$54,O11=$O$55,O11=$O$56,O11=$O$57,O11=$O$58,O11=$O$59,O11=$O$70,O11=$O$71,O11=$O$72,O11=$O$73,O11=$O$74,O11=$O$75,O11=$O$76,O11=$O$77,O11=$O$78,O11=$O$79,O11=$O$80,O11=$O$81,O11=$O$82,O11=$O$83,O11=$O$84,O11=$O$85,O11=$O$86,O11=$O$87,O11=$O$88,O11=$Z$11,O11=$Z$12,O11=$Z$13,O11=$Z$14,O11=$Z$15,O11=$Z$16,O11=$Z$17,O11=$Z$18,O11=$Z$19,O11=$Z$20,O11=$Z$21,O11=$Z$22,O11=$Z$23,O11=$Z$24,O11=$Z$25,O11=$Z$26,O11=$Z$27,O11=$Z$28,O11=$Z$29,O11=$Z$41,O11=$Z$42,O11=$Z$43,O11=$Z$44,O11=$Z$45,O11=$Z$46,O11=$Z$47,O11=$Z$48,O11=$Z$49,O11=$Z$50,O11=$Z$51,O11=$Z$52,O11=$Z$53,O11=$Z$54,O11=$Z$55,O11=$Z$56,O11=$Z$57,O11=$Z$58,O11=$Z$59,O11=$Z$70,O11=$Z$71,O11=$Z$72,O11=$Z$73,O11=$Z$74,O11=$Z$75,O11=$Z$76,O11=$Z$77,O11=$Z$78,O11=$Z$79,O11=$Z$80,O11=$Z$81,O11=$Z$82,O11=$Z$83,O11=$Z$84,O11=$Z$85,O11=$Z$86,O11=$Z$87,O11=$Z$88)),"Fehler",0)</f>
        <v>0</v>
      </c>
      <c r="W11" s="11">
        <v>0.33333333333333331</v>
      </c>
      <c r="X11" s="12">
        <v>0.35416666666666669</v>
      </c>
      <c r="Y11" s="6"/>
      <c r="Z11" s="15"/>
      <c r="AA11" s="16"/>
      <c r="AB11" s="16"/>
      <c r="AC11" s="15"/>
      <c r="AD11" s="16"/>
      <c r="AE11" s="16"/>
      <c r="AF11" s="16"/>
      <c r="AG11">
        <f>IF(AND(Z11&lt;&gt;"",OR(Z11=$Z$12,Z11=$Z$13,Z11=$Z$14,Z11=$Z$15,Z11=$Z$16,Z11=$Z$17,Z11=$Z$18,Z11=$Z$19,Z11=$Z$20,Z11=$Z$21,Z11=$Z$22,Z11=$Z$23,Z11=$Z$24,Z11=$Z$25,Z11=$Z$26,Z11=$Z$27,Z11=$Z$28,Z11=$Z$29,Z11=$Z$41,Z11=$Z$42,Z11=$Z$43,Z11=$Z$44,Z11=$Z$45,Z11=$Z$46,Z11=$Z$47,Z11=$Z$48,Z11=$Z$49,Z11=$Z$50,Z11=$Z$51,Z11=$Z$52,Z11=$Z$53,Z11=$Z$54,Z11=$Z$55,Z11=$Z$56,Z11=$Z$57,Z11=$Z$58,Z11=$Z$59,Z11=$Z$70,Z11=$Z$71,Z11=$Z$72,Z11=$Z$73,Z11=$Z$74,Z11=$Z$75,Z11=$Z$76,Z11=$Z$77,Z11=$Z$78,Z11=$Z$79,Z11=$Z$80,Z11=$Z$81,Z11=$Z$82,Z11=$Z$83,Z11=$Z$84,Z11=$Z$85,Z11=$Z$86,Z11=$Z$87,Z11=$Z$88)),"Fehler",0)</f>
        <v>0</v>
      </c>
      <c r="AH11" s="13"/>
    </row>
    <row r="12" spans="1:34" ht="15.75" x14ac:dyDescent="0.25">
      <c r="A12" s="11">
        <v>0.35416666666666669</v>
      </c>
      <c r="B12" s="12">
        <v>0.375</v>
      </c>
      <c r="C12" s="6"/>
      <c r="D12" s="15" t="s">
        <v>145</v>
      </c>
      <c r="E12" s="16" t="s">
        <v>138</v>
      </c>
      <c r="F12" s="16" t="s">
        <v>79</v>
      </c>
      <c r="G12" s="15"/>
      <c r="H12" s="16" t="s">
        <v>50</v>
      </c>
      <c r="I12" s="16"/>
      <c r="J12" s="16" t="s">
        <v>24</v>
      </c>
      <c r="K12">
        <f>IF(AND(D12&lt;&gt;"",OR(D12=D13,D12=D14,D12=D15,D12=D16,D12=D17,D12=D18,D12=D19,D12=D20,D12=D21,D12=D22,D12=D23,D12=D24,D12=D25,D12=D26,D12=D27,D12=D28,D12=D29,D12=D41,D12=D42,D12=D43,D12=D44,D12=D45,D12=D46,D12=D47,D12=D48,D12=D49,D12=D50,D12=D51,D12=D52,D12=D53,D12=D54,D12=D55,D12=D56,D12=D57,D12=D58,D12=D59,D12=D70,D12=D71,D12=D72,D12=D73,D12=D74,D12=D75,D12=D76,D12=D77,D12=D78,D12=D79,D12=D80,D12=D81,D12=D82,D12=D83,D12=D84,D12=D85,D12=D86,D12=D87,D12=D88,D12=O11,D12=O12,D12=O13,D12=O14,D12=O15,D12=O16,D12=O17,D12=O18,D12=O19,D12=O20,D12=O21,D12=O22,D12=O23,D12=O24,D12=O25,D12=O26,D12=O27,D12=O28,D12=O29,D12=O41,D12=O42,D12=O43,D12=O44,D12=O45,D12=O46,D12=O47,D12=O48,D12=O49,D12=O50,D12=O51,D12=O52,D12=O53,D12=O54,D12=O55,D12=O56,D12=O57,D12=O58,D12=O59,D12=O70,D12=O71,D12=O72,D12=O73,D12=O74,D12=O75,D12=O76,D12=O77,D12=O78,D12=O79,D12=O80,D12=O81,D12=O82,D12=O83,D12=O84,D12=O85,D12=O86,D12=O87,D12=O88,D12=Z11,D12=Z12,D12=Z13,D12=Z14,D12=Z15,D12=Z16,D12=Z17,D12=Z18,D12=Z19,D12=Z20,D12=Z21,D12=Z22,D12=Z23,D12=Z24,D12=Z25,D12=Z26,D12=Z27,D12=Z28,D12=Z29,D12=Z41,D12=Z42,D12=Z43,D12=Z44,D12=Z45,D12=Z46,D12=Z47,D12=Z48,D12=Z49,D12=Z50,D12=Z51,D12=Z52,D12=Z53,D12=Z54,D12=Z55,D12=Z56,D12=Z57,D12=Z58,D12=Z59,D12=Z70,D12=Z71,D12=Z72,D12=Z73,D12=Z74,D12=Z75,D12=Z76,D12=Z77,D12=Z78,D12=Z79,D12=Z80,D12=Z81,D12=Z82,D12=Z83,D12=Z84,D12=Z85,D12=Z86,D12=Z87,D12=Z88)),"Fehler",0)</f>
        <v>0</v>
      </c>
      <c r="L12" s="11">
        <v>0.35416666666666669</v>
      </c>
      <c r="M12" s="12">
        <v>0.375</v>
      </c>
      <c r="N12" s="6"/>
      <c r="O12" s="15" t="s">
        <v>76</v>
      </c>
      <c r="P12" s="16" t="s">
        <v>39</v>
      </c>
      <c r="Q12" s="16" t="s">
        <v>89</v>
      </c>
      <c r="R12" s="15"/>
      <c r="S12" s="16" t="s">
        <v>38</v>
      </c>
      <c r="T12" s="16"/>
      <c r="U12" s="16" t="s">
        <v>25</v>
      </c>
      <c r="V12">
        <f>IF(AND(O12&lt;&gt;"",OR(O12=$O$13,O12=$O$14,O12=$O$15,O12=$O$16,O12=$O$17,O12=$O$18,O12=$O$19,O12=$O$20,O12=$O$21,O12=$O$22,O12=$O$23,O12=$O$24,O12=$O$25,O12=$O$26,O12=$O$27,O12=$O$28,O12=$O$29,O12=$O$41,O12=$O$42,O12=$O$43,O12=$O$44,O12=$O$45,O12=$O$46,O12=$O$47,O12=$O$48,O12=$O$49,O12=$O$50,O12=$O$51,O12=$O$52,O12=$O$53,O12=$O$54,O12=$O$55,O12=$O$56,O12=$O$57,O12=$O$58,O12=$O$59,O12=$O$70,O12=$O$71,O12=$O$72,O12=$O$73,O12=$O$74,O12=$O$75,O12=$O$76,O12=$O$77,O12=$O$78,O12=$O$79,O12=$O$80,O12=$O$81,O12=$O$82,O12=$O$83,O12=$O$84,O12=$O$85,O12=$O$86,O12=$O$87,O12=$O$88,O12=$Z$11,O12=$Z$12,O12=$Z$13,O12=$Z$14,O12=$Z$15,O12=$Z$16,O12=$Z$17,O12=$Z$18,O12=$Z$19,O12=$Z$20,O12=$Z$21,O12=$Z$22,O12=$Z$23,O12=$Z$24,O12=$Z$25,O12=$Z$26,O12=$Z$27,O12=$Z$28,O12=$Z$29,O12=$Z$41,O12=$Z$42,O12=$Z$43,O12=$Z$44,O12=$Z$45,O12=$Z$46,O12=$Z$47,O12=$Z$48,O12=$Z$49,O12=$Z$50,O12=$Z$51,O12=$Z$52,O12=$Z$53,O12=$Z$54,O12=$Z$55,O12=$Z$56,O12=$Z$57,O12=$Z$58,O12=$Z$59,O12=$Z$70,O12=$Z$71,O12=$Z$72,O12=$Z$73,O12=$Z$74,O12=$Z$75,O12=$Z$76,O12=$Z$77,O12=$Z$78,O12=$Z$79,O12=$Z$80,O12=$Z$81,O12=$Z$82,O12=$Z$83,O12=$Z$84,O12=$Z$85,O12=$Z$86,O12=$Z$87,O12=$Z$88)),"Fehler",0)</f>
        <v>0</v>
      </c>
      <c r="W12" s="11">
        <v>0.35416666666666669</v>
      </c>
      <c r="X12" s="12">
        <v>0.375</v>
      </c>
      <c r="Y12" s="6"/>
      <c r="Z12" s="15"/>
      <c r="AA12" s="16"/>
      <c r="AB12" s="16"/>
      <c r="AC12" s="15"/>
      <c r="AD12" s="16"/>
      <c r="AE12" s="16"/>
      <c r="AF12" s="16"/>
      <c r="AG12">
        <f>IF(AND(Z12&lt;&gt;"",OR(Z12=$Z$13,Z12=$Z$14,Z12=$Z$15,Z12=$Z$16,Z12=$Z$17,Z12=$Z$18,Z12=$Z$19,Z12=$Z$20,Z12=$Z$21,Z12=$Z$22,Z12=$Z$23,Z12=$Z$24,Z12=$Z$25,Z12=$Z$26,Z12=$Z$27,Z12=$Z$28,Z12=$Z$29,Z12=$Z$41,Z12=$Z$42,Z12=$Z$43,Z12=$Z$44,Z12=$Z$45,Z12=$Z$46,Z12=$Z$47,Z12=$Z$48,Z12=$Z$49,Z12=$Z$50,Z12=$Z$51,Z12=$Z$52,Z12=$Z$53,Z12=$Z$54,Z12=$Z$55,Z12=$Z$56,Z12=$Z$57,Z12=$Z$58,Z12=$Z$59,Z12=$Z$70,Z12=$Z$71,Z12=$Z$72,Z12=$Z$73,Z12=$Z$74,Z12=$Z$75,Z12=$Z$76,Z12=$Z$77,Z12=$Z$78,Z12=$Z$79,Z12=$Z$80,Z12=$Z$81,Z12=$Z$82,Z12=$Z$83,Z12=$Z$84,Z12=$Z$85,Z12=$Z$86,Z12=$Z$87,Z12=$Z$88)),"Fehler",0)</f>
        <v>0</v>
      </c>
      <c r="AH12" s="13"/>
    </row>
    <row r="13" spans="1:34" ht="15.75" x14ac:dyDescent="0.25">
      <c r="A13" s="11">
        <v>0.375</v>
      </c>
      <c r="B13" s="12">
        <v>0.39583333333333331</v>
      </c>
      <c r="C13" s="6"/>
      <c r="D13" s="15" t="s">
        <v>117</v>
      </c>
      <c r="E13" s="16" t="s">
        <v>138</v>
      </c>
      <c r="F13" s="16" t="s">
        <v>79</v>
      </c>
      <c r="G13" s="15"/>
      <c r="H13" s="16" t="s">
        <v>50</v>
      </c>
      <c r="I13" s="16"/>
      <c r="J13" s="16" t="s">
        <v>24</v>
      </c>
      <c r="K13">
        <f>IF(AND(D13&lt;&gt;"",OR(D13=D14,D13=D15,D13=D16,D13=D17,D13=D18,D13=D19,D13=D20,D13=D21,D13=D22,D13=D23,D13=D24,D13=D25,D13=D26,D13=D27,D13=D28,D13=D29,D13=D41,D13=D42,D13=D43,D13=D44,D13=D45,D13=D46,D13=D47,D13=D48,D13=D49,D13=D50,D13=D51,D13=D52,D13=D53,D13=D54,D13=D55,D13=D56,D13=D57,D13=D58,D13=D59,D13=D70,D13=D71,D13=D72,D13=D73,D13=D74,D13=D75,D13=D76,D13=D77,D13=D78,D13=D79,D13=D80,D13=D81,D13=D82,D13=D83,D13=D84,D13=D85,D13=D86,D13=D87,D13=D88,D13=O11,D13=O12,D13=O13,D13=O14,D13=O15,D13=O16,D13=O17,D13=O18,D13=O19,D13=O20,D13=O21,D13=O22,D13=O23,D13=O24,D13=O25,D13=O26,D13=O27,D13=O28,D13=O29,D13=O41,D13=O42,D13=O43,D13=O44,D13=O45,D13=O46,D13=O47,D13=O48,D13=O49,D13=O50,D13=O51,D13=O52,D13=O53,D13=O54,D13=O55,D13=O56,D13=O57,D13=O58,D13=O59,D13=O70,D13=O71,D13=O72,D13=O73,D13=O74,D13=O75,D13=O76,D13=O77,D13=O78,D13=O79,D13=O80,D13=O81,D13=O82,D13=O83,D13=O84,D13=O85,D13=O86,D13=O87,D13=O88,D13=Z11,D13=Z12,D13=Z13,D13=Z14,D13=Z15,D13=Z16,D13=Z17,D13=Z18,D13=Z19,D13=Z20,D13=Z21,D13=Z22,D13=Z23,D13=Z24,D13=Z25,D13=Z26,D13=Z27,D13=Z28,D13=Z29,D13=Z41,D13=Z42,D13=Z43,D13=Z44,D13=Z45,D13=Z46,D13=Z47,D13=Z48,D13=Z49,D13=Z50,D13=Z51,D13=Z52,D13=Z53,D13=Z54,D13=Z55,D13=Z56,D13=Z57,D13=Z58,D13=Z59,D13=Z70,D13=Z71,D13=Z72,D13=Z73,D13=Z74,D13=Z75,D13=Z76,D13=Z77,D13=Z78,D13=Z79,D13=Z80,D13=Z81,D13=Z82,D13=Z83,D13=Z84,D13=Z85,D13=Z86,D13=Z87,D13=Z88)),"Fehler",0)</f>
        <v>0</v>
      </c>
      <c r="L13" s="11">
        <v>0.375</v>
      </c>
      <c r="M13" s="12">
        <v>0.39583333333333331</v>
      </c>
      <c r="N13" s="6"/>
      <c r="O13" s="15" t="s">
        <v>149</v>
      </c>
      <c r="P13" s="16" t="s">
        <v>39</v>
      </c>
      <c r="Q13" s="16" t="s">
        <v>89</v>
      </c>
      <c r="R13" s="15"/>
      <c r="S13" s="16" t="s">
        <v>38</v>
      </c>
      <c r="T13" s="16"/>
      <c r="U13" s="16" t="s">
        <v>25</v>
      </c>
      <c r="V13">
        <f>IF(AND(O13&lt;&gt;"",OR(O13=$O$14,O13=$O$15,O13=$O$16,O13=$O$17,O13=$O$18,O13=$O$19,O13=$O$20,O13=$O$21,O13=$O$22,O13=$O$23,O13=$O$24,O13=$O$25,O13=$O$26,O13=$O$27,O13=$O$28,O13=$O$29,O13=$O$41,O13=$O$42,O13=$O$43,O13=$O$44,O13=$O$45,O13=$O$46,O13=$O$47,O13=$O$48,O13=$O$49,O13=$O$50,O13=$O$51,O13=$O$52,O13=$O$53,O13=$O$54,O13=$O$55,O13=$O$56,O13=$O$57,O13=$O$58,O13=$O$59,O13=$O$70,O13=$O$71,O13=$O$72,O13=$O$73,O13=$O$74,O13=$O$75,O13=$O$76,O13=$O$77,O13=$O$78,O13=$O$79,O13=$O$80,O13=$O$81,O13=$O$82,O13=$O$83,O13=$O$84,O13=$O$85,O13=$O$86,O13=$O$87,O13=$O$88,O13=$Z$11,O13=$Z$12,O13=$Z$13,O13=$Z$14,O13=$Z$15,O13=$Z$16,O13=$Z$17,O13=$Z$18,O13=$Z$19,O13=$Z$20,O13=$Z$21,O13=$Z$22,O13=$Z$23,O13=$Z$24,O13=$Z$25,O13=$Z$26,O13=$Z$27,O13=$Z$28,O13=$Z$29,O13=$Z$41,O13=$Z$42,O13=$Z$43,O13=$Z$44,O13=$Z$45,O13=$Z$46,O13=$Z$47,O13=$Z$48,O13=$Z$49,O13=$Z$50,O13=$Z$51,O13=$Z$52,O13=$Z$53,O13=$Z$54,O13=$Z$55,O13=$Z$56,O13=$Z$57,O13=$Z$58,O13=$Z$59,O13=$Z$70,O13=$Z$71,O13=$Z$72,O13=$Z$73,O13=$Z$74,O13=$Z$75,O13=$Z$76,O13=$Z$77,O13=$Z$78,O13=$Z$79,O13=$Z$80,O13=$Z$81,O13=$Z$82,O13=$Z$83,O13=$Z$84,O13=$Z$85,O13=$Z$86,O13=$Z$87,O13=$Z$88)),"Fehler",0)</f>
        <v>0</v>
      </c>
      <c r="W13" s="11">
        <v>0.375</v>
      </c>
      <c r="X13" s="12">
        <v>0.39583333333333331</v>
      </c>
      <c r="Y13" s="6"/>
      <c r="Z13" s="15"/>
      <c r="AA13" s="16"/>
      <c r="AB13" s="16"/>
      <c r="AC13" s="15"/>
      <c r="AD13" s="16"/>
      <c r="AE13" s="16"/>
      <c r="AF13" s="16"/>
      <c r="AG13">
        <f>IF(AND(Z13&lt;&gt;"",OR(Z13=$Z$14,Z13=$Z$15,Z13=$Z$16,Z13=$Z$17,Z13=$Z$18,Z13=$Z$19,Z13=$Z$20,Z13=$Z$21,Z13=$Z$22,Z13=$Z$23,Z13=$Z$24,Z13=$Z$25,Z13=$Z$26,Z13=$Z$27,Z13=$Z$28,Z13=$Z$29,Z13=$Z$41,Z13=$Z$42,Z13=$Z$43,Z13=$Z$44,Z13=$Z$45,Z13=$Z$46,Z13=$Z$47,Z13=$Z$48,Z13=$Z$49,Z13=$Z$50,Z13=$Z$51,Z13=$Z$52,Z13=$Z$53,Z13=$Z$54,Z13=$Z$55,Z13=$Z$56,Z13=$Z$57,Z13=$Z$58,Z13=$Z$59,Z13=$Z$70,Z13=$Z$71,Z13=$Z$72,Z13=$Z$73,Z13=$Z$74,Z13=$Z$75,Z13=$Z$76,Z13=$Z$77,Z13=$Z$78,Z13=$Z$79,Z13=$Z$80,Z13=$Z$81,Z13=$Z$82,Z13=$Z$83,Z13=$Z$84,Z13=$Z$85,Z13=$Z$86,Z13=$Z$87,Z13=$Z$88)),"Fehler",0)</f>
        <v>0</v>
      </c>
      <c r="AH13" s="13"/>
    </row>
    <row r="14" spans="1:34" ht="15.75" x14ac:dyDescent="0.25">
      <c r="A14" s="11">
        <v>0.39583333333333331</v>
      </c>
      <c r="B14" s="12">
        <v>0.41666666666666669</v>
      </c>
      <c r="C14" s="6"/>
      <c r="D14" s="15" t="s">
        <v>26</v>
      </c>
      <c r="E14" s="16" t="s">
        <v>138</v>
      </c>
      <c r="F14" s="16" t="s">
        <v>50</v>
      </c>
      <c r="G14" s="15"/>
      <c r="H14" s="16" t="s">
        <v>79</v>
      </c>
      <c r="I14" s="16"/>
      <c r="J14" s="16" t="s">
        <v>24</v>
      </c>
      <c r="K14">
        <f>IF(AND(D14&lt;&gt;"",OR(D14=D15,D14=D16,D14=D17,D14=D18,D14=D19,D14=D20,D14=D21,D14=D22,D14=D23,D14=D24,D14=D25,D14=D26,D14=D27,D14=D28,D14=D29,D14=D41,D14=D42,D14=D43,D14=D44,D14=D45,D14=D46,D14=D47,D14=D48,D14=D49,D14=D50,D14=D51,D14=D52,D14=D53,D14=D54,D14=D55,D14=D56,D14=D57,D14=D58,D14=D59,D14=D70,D14=D71,D14=D72,D14=D73,D14=D74,D14=D75,D14=D76,D14=D77,D14=D78,D14=D79,D14=D80,D14=D81,D14=D82,D14=D83,D14=D84,D14=D85,D14=D86,D14=D87,D14=D88,D14=O11,D14=O12,D14=O13,D14=O14,D14=O15,D14=O16,D14=O17,D14=O18,D14=O19,D14=O20,D14=O21,D14=O22,D14=O23,D14=O24,D14=O25,D14=O26,D14=O27,D14=O28,D14=O29,D14=O41,D14=O42,D14=O43,D14=O44,D14=O45,D14=O46,D14=O47,D14=O48,D14=O49,D14=O50,D14=O51,D14=O52,D14=O53,D14=O54,D14=O55,D14=O56,D14=O57,D14=O58,D14=O59,D14=O70,D14=O71,D14=O72,D14=O73,D14=O74,D14=O75,D14=O76,D14=O77,D14=O78,D14=O79,D14=O80,D14=O81,D14=O82,D14=O83,D14=O84,D14=O85,D14=O86,D14=O87,D14=O88,D14=Z11,D14=Z12,D14=Z13,D14=Z14,D14=Z15,D14=Z16,D14=Z17,D14=Z18,D14=Z19,D14=Z20,D14=Z21,D14=Z22,D14=Z23,D14=Z24,D14=Z25,D14=Z26,D14=Z27,D14=Z28,D14=Z29,D14=Z41,D14=Z42,D14=Z43,D14=Z44,D14=Z45,D14=Z46,D14=Z47,D14=Z48,D14=Z49,D14=Z50,D14=Z51,D14=Z52,D14=Z53,D14=Z54,D14=Z55,D14=Z56,D14=Z57,D14=Z58,D14=Z59,D14=Z70,D14=Z71,D14=Z72,D14=Z73,D14=Z74,D14=Z75,D14=Z76,D14=Z77,D14=Z78,D14=Z79,D14=Z80,D14=Z81,D14=Z82,D14=Z83,D14=Z84,D14=Z85,D14=Z86,D14=Z87,D14=Z88)),"Fehler",0)</f>
        <v>0</v>
      </c>
      <c r="L14" s="11">
        <v>0.39583333333333331</v>
      </c>
      <c r="M14" s="12">
        <v>0.41666666666666669</v>
      </c>
      <c r="N14" s="6"/>
      <c r="O14" s="15" t="s">
        <v>165</v>
      </c>
      <c r="P14" s="16" t="s">
        <v>39</v>
      </c>
      <c r="Q14" s="16" t="s">
        <v>89</v>
      </c>
      <c r="R14" s="15"/>
      <c r="S14" s="16" t="s">
        <v>38</v>
      </c>
      <c r="T14" s="16"/>
      <c r="U14" s="16" t="s">
        <v>25</v>
      </c>
      <c r="V14">
        <f>IF(AND(O14&lt;&gt;"",OR(O14=$O$15,O14=$O$16,O14=$O$17,O14=$O$18,O14=$O$19,O14=$O$20,O14=$O$21,O14=$O$22,O14=$O$23,O14=$O$24,O14=$O$25,O14=$O$26,O14=$O$27,O14=$O$28,O14=$O$29,O14=$O$41,O14=$O$42,O14=$O$43,O14=$O$44,O14=$O$45,O14=$O$46,O14=$O$47,O14=$O$48,O14=$O$49,O14=$O$50,O14=$O$51,O14=$O$52,O14=$O$53,O14=$O$54,O14=$O$55,O14=$O$56,O14=$O$57,O14=$O$58,O14=$O$59,O14=$O$70,O14=$O$71,O14=$O$72,O14=$O$73,O14=$O$74,O14=$O$75,O14=$O$76,O14=$O$77,O14=$O$78,O14=$O$79,O14=$O$80,O14=$O$81,O14=$O$82,O14=$O$83,O14=$O$84,O14=$O$85,O14=$O$86,O14=$O$87,O14=$O$88,O14=$Z$11,O14=$Z$12,O14=$Z$13,O14=$Z$14,O14=$Z$15,O14=$Z$16,O14=$Z$17,O14=$Z$18,O14=$Z$19,O14=$Z$20,O14=$Z$21,O14=$Z$22,O14=$Z$23,O14=$Z$24,O14=$Z$25,O14=$Z$26,O14=$Z$27,O14=$Z$28,O14=$Z$29,O14=$Z$41,O14=$Z$42,O14=$Z$43,O14=$Z$44,O14=$Z$45,O14=$Z$46,O14=$Z$47,O14=$Z$48,O14=$Z$49,O14=$Z$50,O14=$Z$51,O14=$Z$52,O14=$Z$53,O14=$Z$54,O14=$Z$55,O14=$Z$56,O14=$Z$57,O14=$Z$58,O14=$Z$59,O14=$Z$70,O14=$Z$71,O14=$Z$72,O14=$Z$73,O14=$Z$74,O14=$Z$75,O14=$Z$76,O14=$Z$77,O14=$Z$78,O14=$Z$79,O14=$Z$80,O14=$Z$81,O14=$Z$82,O14=$Z$83,O14=$Z$84,O14=$Z$85,O14=$Z$86,O14=$Z$87,O14=$Z$88)),"Fehler",0)</f>
        <v>0</v>
      </c>
      <c r="W14" s="11">
        <v>0.39583333333333331</v>
      </c>
      <c r="X14" s="12">
        <v>0.41666666666666669</v>
      </c>
      <c r="Y14" s="6"/>
      <c r="Z14" s="15"/>
      <c r="AA14" s="16"/>
      <c r="AB14" s="16"/>
      <c r="AC14" s="15"/>
      <c r="AD14" s="16"/>
      <c r="AE14" s="16"/>
      <c r="AF14" s="16"/>
      <c r="AG14">
        <f>IF(AND(Z14&lt;&gt;"",OR(Z14=$Z$15,Z14=$Z$16,Z14=$Z$17,Z14=$Z$18,Z14=$Z$19,Z14=$Z$20,Z14=$Z$21,Z14=$Z$22,Z14=$Z$23,Z14=$Z$24,Z14=$Z$25,Z14=$Z$26,Z14=$Z$27,Z14=$Z$28,Z14=$Z$29,Z14=$Z$41,Z14=$Z$42,Z14=$Z$43,Z14=$Z$44,Z14=$Z$45,Z14=$Z$46,Z14=$Z$47,Z14=$Z$48,Z14=$Z$49,Z14=$Z$50,Z14=$Z$51,Z14=$Z$52,Z14=$Z$53,Z14=$Z$54,Z14=$Z$55,Z14=$Z$56,Z14=$Z$57,Z14=$Z$58,Z14=$Z$59,Z14=$Z$70,Z14=$Z$71,Z14=$Z$72,Z14=$Z$73,Z14=$Z$74,Z14=$Z$75,Z14=$Z$76,Z14=$Z$77,Z14=$Z$78,Z14=$Z$79,Z14=$Z$80,Z14=$Z$81,Z14=$Z$82,Z14=$Z$83,Z14=$Z$84,Z14=$Z$85,Z14=$Z$86,Z14=$Z$87,Z14=$Z$88)),"Fehler",0)</f>
        <v>0</v>
      </c>
      <c r="AH14" s="13"/>
    </row>
    <row r="15" spans="1:34" ht="15.75" x14ac:dyDescent="0.25">
      <c r="A15" s="11"/>
      <c r="B15" s="12"/>
      <c r="C15" s="6"/>
      <c r="D15" s="15"/>
      <c r="E15" s="16"/>
      <c r="F15" s="16"/>
      <c r="G15" s="15"/>
      <c r="H15" s="16"/>
      <c r="I15" s="16"/>
      <c r="J15" s="16"/>
      <c r="K15">
        <f>IF(AND(D15&lt;&gt;"",OR(D15=D16,D15=D17,D15=D18,D15=D19,D15=D20,D15=D21,D15=D22,D15=D23,D15=D24,D15=D25,D15=D26,D15=D27,D15=D28,D15=D29,D15=D41,D15=D42,D15=D43,D15=D44,D15=D45,D15=D46,D15=D47,D15=D48,D15=D49,D15=D50,D15=D51,D15=D52,D15=D53,D15=D54,D15=D55,D15=D56,D15=D57,D15=D58,D15=D59,D15=D70,D15=D71,D15=D72,D15=D73,D15=D74,D15=D75,D15=D76,D15=D77,D15=D78,D15=D79,D15=D80,D15=D81,D15=D82,D15=D83,D15=D84,D15=D85,D15=D86,D15=D87,D15=D88,D15=O11,D15=O12,D15=O13,D15=O14,D15=O15,D15=O16,D15=O17,D15=O18,D15=O19,D15=O20,D15=O21,D15=O22,D15=O23,D15=O24,D15=O25,D15=O26,D15=O27,D15=O28,D15=O29,D15=O41,D15=O42,D15=O43,D15=O44,D15=O45,D15=O46,D15=O47,D15=O48,D15=O49,D15=O50,D15=O51,D15=O52,D15=O53,D15=O54,D15=O55,D15=O56,D15=O57,D15=O58,D15=O59,D15=O70,D15=O71,D15=O72,D15=O73,D15=O74,D15=O75,D15=O76,D15=O77,D15=O78,D15=O79,D15=O80,D15=O81,D15=O82,D15=O83,D15=O84,D15=O85,D15=O86,D15=O87,D15=O88,D15=Z11,D15=Z12,D15=Z13,D15=Z14,D15=Z15,D15=Z16,D15=Z17,D15=Z18,D15=Z19,D15=Z20,D15=Z21,D15=Z22,D15=Z23,D15=Z24,D15=Z25,D15=Z26,D15=Z27,D15=Z28,D15=Z29,D15=Z41,D15=Z42,D15=Z43,D15=Z44,D15=Z45,D15=Z46,D15=Z47,D15=Z48,D15=Z49,D15=Z50,D15=Z51,D15=Z52,D15=Z53,D15=Z54,D15=Z55,D15=Z56,D15=Z57,D15=Z58,D15=Z59,D15=Z70,D15=Z71,D15=Z72,D15=Z73,D15=Z74,D15=Z75,D15=Z76,D15=Z77,D15=Z78,D15=Z79,D15=Z80,D15=Z81,D15=Z82,D15=Z83,D15=Z84,D15=Z85,D15=Z86,D15=Z87,D15=Z88)),"Fehler",0)</f>
        <v>0</v>
      </c>
      <c r="L15" s="11"/>
      <c r="M15" s="12"/>
      <c r="N15" s="6"/>
      <c r="O15" s="15"/>
      <c r="P15" s="16"/>
      <c r="Q15" s="16"/>
      <c r="R15" s="15"/>
      <c r="S15" s="16"/>
      <c r="T15" s="16"/>
      <c r="U15" s="16"/>
      <c r="V15">
        <f>IF(AND(O15&lt;&gt;"",OR(O15=$O$16,O15=$O$17,O15=$O$18,O15=$O$19,O15=$O$20,O15=$O$21,O15=$O$22,O15=$O$23,O15=$O$24,O15=$O$25,O15=$O$26,O15=$O$27,O15=$O$28,O15=$O$29,O15=$O$41,O15=$O$42,O15=$O$43,O15=$O$44,O15=$O$45,O15=$O$46,O15=$O$47,O15=$O$48,O15=$O$49,O15=$O$50,O15=$O$51,O15=$O$52,O15=$O$53,O15=$O$54,O15=$O$55,O15=$O$56,O15=$O$57,O15=$O$58,O15=$O$59,O15=$O$70,O15=$O$71,O15=$O$72,O15=$O$73,O15=$O$74,O15=$O$75,O15=$O$76,O15=$O$77,O15=$O$78,O15=$O$79,O15=$O$80,O15=$O$81,O15=$O$82,O15=$O$83,O15=$O$84,O15=$O$85,O15=$O$86,O15=$O$87,O15=$O$88,O15=$Z$11,O15=$Z$12,O15=$Z$13,O15=$Z$14,O15=$Z$15,O15=$Z$16,O15=$Z$17,O15=$Z$18,O15=$Z$19,O15=$Z$20,O15=$Z$21,O15=$Z$22,O15=$Z$23,O15=$Z$24,O15=$Z$25,O15=$Z$26,O15=$Z$27,O15=$Z$28,O15=$Z$29,O15=$Z$41,O15=$Z$42,O15=$Z$43,O15=$Z$44,O15=$Z$45,O15=$Z$46,O15=$Z$47,O15=$Z$48,O15=$Z$49,O15=$Z$50,O15=$Z$51,O15=$Z$52,O15=$Z$53,O15=$Z$54,O15=$Z$55,O15=$Z$56,O15=$Z$57,O15=$Z$58,O15=$Z$59,O15=$Z$70,O15=$Z$71,O15=$Z$72,O15=$Z$73,O15=$Z$74,O15=$Z$75,O15=$Z$76,O15=$Z$77,O15=$Z$78,O15=$Z$79,O15=$Z$80,O15=$Z$81,O15=$Z$82,O15=$Z$83,O15=$Z$84,O15=$Z$85,O15=$Z$86,O15=$Z$87,O15=$Z$88)),"Fehler",0)</f>
        <v>0</v>
      </c>
      <c r="W15" s="11"/>
      <c r="X15" s="12"/>
      <c r="Y15" s="6"/>
      <c r="Z15" s="15"/>
      <c r="AA15" s="16"/>
      <c r="AB15" s="16"/>
      <c r="AC15" s="15"/>
      <c r="AD15" s="16"/>
      <c r="AE15" s="16"/>
      <c r="AF15" s="16"/>
      <c r="AG15">
        <f>IF(AND(Z15&lt;&gt;"",OR(Z15=$Z$16,Z15=$Z$17,Z15=$Z$18,Z15=$Z$19,Z15=$Z$20,Z15=$Z$21,Z15=$Z$22,Z15=$Z$23,Z15=$Z$24,Z15=$Z$25,Z15=$Z$26,Z15=$Z$27,Z15=$Z$28,Z15=$Z$29,Z15=$Z$41,Z15=$Z$42,Z15=$Z$43,Z15=$Z$44,Z15=$Z$45,Z15=$Z$46,Z15=$Z$47,Z15=$Z$48,Z15=$Z$49,Z15=$Z$50,Z15=$Z$51,Z15=$Z$52,Z15=$Z$53,Z15=$Z$54,Z15=$Z$55,Z15=$Z$56,Z15=$Z$57,Z15=$Z$58,Z15=$Z$59,Z15=$Z$70,Z15=$Z$71,Z15=$Z$72,Z15=$Z$73,Z15=$Z$74,Z15=$Z$75,Z15=$Z$76,Z15=$Z$77,Z15=$Z$78,Z15=$Z$79,Z15=$Z$80,Z15=$Z$81,Z15=$Z$82,Z15=$Z$83,Z15=$Z$84,Z15=$Z$85,Z15=$Z$86,Z15=$Z$87,Z15=$Z$88)),"Fehler",0)</f>
        <v>0</v>
      </c>
      <c r="AH15" s="13"/>
    </row>
    <row r="16" spans="1:34" ht="15.75" x14ac:dyDescent="0.25">
      <c r="A16" s="11">
        <v>0.4375</v>
      </c>
      <c r="B16" s="12">
        <v>0.45833333333333331</v>
      </c>
      <c r="C16" s="6"/>
      <c r="D16" s="15" t="s">
        <v>133</v>
      </c>
      <c r="E16" s="16" t="s">
        <v>138</v>
      </c>
      <c r="F16" s="16" t="s">
        <v>172</v>
      </c>
      <c r="G16" s="15"/>
      <c r="H16" s="16" t="s">
        <v>185</v>
      </c>
      <c r="I16" s="16"/>
      <c r="J16" s="16" t="s">
        <v>24</v>
      </c>
      <c r="K16">
        <f>IF(AND(D16&lt;&gt;"",OR(D16=D17,D16=D18,D16=D19,D16=D20,D16=D21,D16=D22,D16=D23,D16=D24,D16=D25,D16=D26,D16=D27,D16=D28,D16=D29,D16=D41,D16=D42,D16=D43,D16=D44,D16=D45,D16=D46,D16=D47,D16=D48,D16=D49,D16=D50,D16=D51,D16=D52,D16=D53,D16=D54,D16=D55,D16=D56,D16=D57,D16=D58,D16=D59,D16=D70,D16=D71,D16=D72,D16=D73,D16=D74,D16=D75,D16=D76,D16=D77,D16=D78,D16=D79,D16=D80,D16=D81,D16=D82,D16=D83,D16=D84,D16=D85,D16=D86,D16=D87,D16=D88,D16=O11,D16=O12,D16=O13,D16=O14,D16=O15,D16=O16,D16=O17,D16=O18,D16=O19,D16=O20,D16=O21,D16=O22,D16=O23,D16=O24,D16=O25,D16=O26,D16=O27,D16=O28,D16=O29,D16=O41,D16=O42,D16=O43,D16=O44,D16=O45,D16=O46,D16=O47,D16=O48,D16=O49,D16=O50,D16=O51,D16=O52,D16=O53,D16=O54,D16=O55,D16=O56,D16=O57,D16=O58,D16=O59,D16=O70,D16=O71,D16=O72,D16=O73,D16=O74,D16=O75,D16=O76,D16=O77,D16=O78,D16=O79,D16=O80,D16=O81,D16=O82,D16=O83,D16=O84,D16=O85,D16=O86,D16=O87,D16=O88,D16=Z11,D16=Z12,D16=Z13,D16=Z14,D16=Z15,D16=Z16,D16=Z17,D16=Z18,D16=Z19,D16=Z20,D16=Z21,D16=Z22,D16=Z23,D16=Z24,D16=Z25,D16=Z26,D16=Z27,D16=Z28,D16=Z29,D16=Z41,D16=Z42,D16=Z43,D16=Z44,D16=Z45,D16=Z46,D16=Z47,D16=Z48,D16=Z49,D16=Z50,D16=Z51,D16=Z52,D16=Z53,D16=Z54,D16=Z55,D16=Z56,D16=Z57,D16=Z58,D16=Z59,D16=Z70,D16=Z71,D16=Z72,D16=Z73,D16=Z74,D16=Z75,D16=Z76,D16=Z77,D16=Z78,D16=Z79,D16=Z80,D16=Z81,D16=Z82,D16=Z83,D16=Z84,D16=Z85,D16=Z86,D16=Z87,D16=Z88)),"Fehler",0)</f>
        <v>0</v>
      </c>
      <c r="L16" s="11">
        <v>0.4375</v>
      </c>
      <c r="M16" s="12">
        <v>0.45833333333333331</v>
      </c>
      <c r="N16" s="6"/>
      <c r="O16" s="15" t="s">
        <v>173</v>
      </c>
      <c r="P16" s="16" t="s">
        <v>39</v>
      </c>
      <c r="Q16" s="16" t="s">
        <v>32</v>
      </c>
      <c r="R16" s="15"/>
      <c r="S16" s="16" t="s">
        <v>180</v>
      </c>
      <c r="T16" s="16"/>
      <c r="U16" s="16" t="s">
        <v>25</v>
      </c>
      <c r="V16">
        <f>IF(AND(O16&lt;&gt;"",OR(O16=$O$17,O16=$O$18,O16=$O$19,O16=$O$20,O16=$O$21,O16=$O$22,O16=$O$23,O16=$O$24,O16=$O$25,O16=$O$26,O16=$O$27,O16=$O$28,O16=$O$29,O16=$O$41,O16=$O$42,O16=$O$43,O16=$O$44,O16=$O$45,O16=$O$46,O16=$O$47,O16=$O$48,O16=$O$49,O16=$O$50,O16=$O$51,O16=$O$52,O16=$O$53,O16=$O$54,O16=$O$55,O16=$O$56,O16=$O$57,O16=$O$58,O16=$O$59,O16=$O$70,O16=$O$71,O16=$O$72,O16=$O$73,O16=$O$74,O16=$O$75,O16=$O$76,O16=$O$77,O16=$O$78,O16=$O$79,O16=$O$80,O16=$O$81,O16=$O$82,O16=$O$83,O16=$O$84,O16=$O$85,O16=$O$86,O16=$O$87,O16=$O$88,O16=$Z$11,O16=$Z$12,O16=$Z$13,O16=$Z$14,O16=$Z$15,O16=$Z$16,O16=$Z$17,O16=$Z$18,O16=$Z$19,O16=$Z$20,O16=$Z$21,O16=$Z$22,O16=$Z$23,O16=$Z$24,O16=$Z$25,O16=$Z$26,O16=$Z$27,O16=$Z$28,O16=$Z$29,O16=$Z$41,O16=$Z$42,O16=$Z$43,O16=$Z$44,O16=$Z$45,O16=$Z$46,O16=$Z$47,O16=$Z$48,O16=$Z$49,O16=$Z$50,O16=$Z$51,O16=$Z$52,O16=$Z$53,O16=$Z$54,O16=$Z$55,O16=$Z$56,O16=$Z$57,O16=$Z$58,O16=$Z$59,O16=$Z$70,O16=$Z$71,O16=$Z$72,O16=$Z$73,O16=$Z$74,O16=$Z$75,O16=$Z$76,O16=$Z$77,O16=$Z$78,O16=$Z$79,O16=$Z$80,O16=$Z$81,O16=$Z$82,O16=$Z$83,O16=$Z$84,O16=$Z$85,O16=$Z$86,O16=$Z$87,O16=$Z$88)),"Fehler",0)</f>
        <v>0</v>
      </c>
      <c r="W16" s="11">
        <v>0.4375</v>
      </c>
      <c r="X16" s="12">
        <v>0.45833333333333331</v>
      </c>
      <c r="Y16" s="6"/>
      <c r="Z16" s="15"/>
      <c r="AA16" s="16"/>
      <c r="AB16" s="16"/>
      <c r="AC16" s="15"/>
      <c r="AD16" s="16"/>
      <c r="AE16" s="16"/>
      <c r="AF16" s="16"/>
      <c r="AG16">
        <f>IF(AND(Z16&lt;&gt;"",OR(Z16=$Z$17,Z16=$Z$18,Z16=$Z$19,Z16=$Z$20,Z16=$Z$21,Z16=$Z$22,Z16=$Z$23,Z16=$Z$24,Z16=$Z$25,Z16=$Z$26,Z16=$Z$27,Z16=$Z$28,Z16=$Z$29,Z16=$Z$41,Z16=$Z$42,Z16=$Z$43,Z16=$Z$44,Z16=$Z$45,Z16=$Z$46,Z16=$Z$47,Z16=$Z$48,Z16=$Z$49,Z16=$Z$50,Z16=$Z$51,Z16=$Z$52,Z16=$Z$53,Z16=$Z$54,Z16=$Z$55,Z16=$Z$56,Z16=$Z$57,Z16=$Z$58,Z16=$Z$59,Z16=$Z$70,Z16=$Z$71,Z16=$Z$72,Z16=$Z$73,Z16=$Z$74,Z16=$Z$75,Z16=$Z$76,Z16=$Z$77,Z16=$Z$78,Z16=$Z$79,Z16=$Z$80,Z16=$Z$81,Z16=$Z$82,Z16=$Z$83,Z16=$Z$84,Z16=$Z$85,Z16=$Z$86,Z16=$Z$87,Z16=$Z$88)),"Fehler",0)</f>
        <v>0</v>
      </c>
      <c r="AH16" s="13"/>
    </row>
    <row r="17" spans="1:34" ht="15.75" x14ac:dyDescent="0.25">
      <c r="A17" s="11">
        <v>0.45833333333333331</v>
      </c>
      <c r="B17" s="12">
        <v>0.47916666666666669</v>
      </c>
      <c r="C17" s="6"/>
      <c r="D17" s="15" t="s">
        <v>118</v>
      </c>
      <c r="E17" s="16" t="s">
        <v>138</v>
      </c>
      <c r="F17" s="16" t="s">
        <v>172</v>
      </c>
      <c r="G17" s="15"/>
      <c r="H17" s="16" t="s">
        <v>185</v>
      </c>
      <c r="I17" s="16"/>
      <c r="J17" s="16" t="s">
        <v>24</v>
      </c>
      <c r="K17">
        <f>IF(AND(D17&lt;&gt;"",OR(D17=D18,D17=D19,D17=D20,D17=D21,D17=D22,D17=D23,D17=D24,D17=D25,D17=D26,D17=D27,D17=D28,D17=D29,D17=D41,D17=D42,D17=D43,D17=D44,D17=D45,D17=D46,D17=D47,D17=D48,D17=D49,D17=D50,D17=D51,D17=D52,D17=D53,D17=D54,D17=D55,D17=D56,D17=D57,D17=D58,D17=D59,D17=D70,D17=D71,D17=D72,D17=D73,D17=D74,D17=D75,D17=D76,D17=D77,D17=D78,D17=D79,D17=D80,D17=D81,D17=D82,D17=D83,D17=D84,D17=D85,D17=D86,D17=D87,D17=D88,D17=O11,D17=O12,D17=O13,D17=O14,D17=O15,D17=O16,D17=O17,D17=O18,D17=O19,D17=O20,D17=O21,D17=O22,D17=O23,D17=O24,D17=O25,D17=O26,D17=O27,D17=O28,D17=O29,D17=O41,D17=O42,D17=O43,D17=O44,D17=O45,D17=O46,D17=O47,D17=O48,D17=O49,D17=O50,D17=O51,D17=O52,D17=O53,D17=O54,D17=O55,D17=O56,D17=O57,D17=O58,D17=O59,D17=O70,D17=O71,D17=O72,D17=O73,D17=O74,D17=O75,D17=O76,D17=O77,D17=O78,D17=O79,D17=O80,D17=O81,D17=O82,D17=O83,D17=O84,D17=O85,D17=O86,D17=O87,D17=O88,D17=Z11,D17=Z12,D17=Z13,D17=Z14,D17=Z15,D17=Z16,D17=Z17,D17=Z18,D17=Z19,D17=Z20,D17=Z21,D17=Z22,D17=Z23,D17=Z24,D17=Z25,D17=Z26,D17=Z27,D17=Z28,D17=Z29,D17=Z41,D17=Z42,D17=Z43,D17=Z44,D17=Z45,D17=Z46,D17=Z47,D17=Z48,D17=Z49,D17=Z50,D17=Z51,D17=Z52,D17=Z53,D17=Z54,D17=Z55,D17=Z56,D17=Z57,D17=Z58,D17=Z59,D17=Z70,D17=Z71,D17=Z72,D17=Z73,D17=Z74,D17=Z75,D17=Z76,D17=Z77,D17=Z78,D17=Z79,D17=Z80,D17=Z81,D17=Z82,D17=Z83,D17=Z84,D17=Z85,D17=Z86,D17=Z87,D17=Z88)),"Fehler",0)</f>
        <v>0</v>
      </c>
      <c r="L17" s="11">
        <v>0.45833333333333331</v>
      </c>
      <c r="M17" s="12">
        <v>0.47916666666666669</v>
      </c>
      <c r="N17" s="6"/>
      <c r="O17" s="15" t="s">
        <v>174</v>
      </c>
      <c r="P17" s="16" t="s">
        <v>39</v>
      </c>
      <c r="Q17" s="16" t="s">
        <v>32</v>
      </c>
      <c r="R17" s="15"/>
      <c r="S17" s="16" t="s">
        <v>180</v>
      </c>
      <c r="T17" s="16"/>
      <c r="U17" s="16" t="s">
        <v>25</v>
      </c>
      <c r="V17">
        <f>IF(AND(O17&lt;&gt;"",OR(O17=$O$18,O17=$O$19,O17=$O$20,O17=$O$21,O17=$O$22,O17=$O$23,O17=$O$24,O17=$O$25,O17=$O$26,O17=$O$27,O17=$O$28,O17=$O$29,O17=$O$41,O17=$O$42,O17=$O$43,O17=$O$44,O17=$O$45,O17=$O$46,O17=$O$47,O17=$O$48,O17=$O$49,O17=$O$50,O17=$O$51,O17=$O$52,O17=$O$53,O17=$O$54,O17=$O$55,O17=$O$56,O17=$O$57,O17=$O$58,O17=$O$59,O17=$O$70,O17=$O$71,O17=$O$72,O17=$O$73,O17=$O$74,O17=$O$75,O17=$O$76,O17=$O$77,O17=$O$78,O17=$O$79,O17=$O$80,O17=$O$81,O17=$O$82,O17=$O$83,O17=$O$84,O17=$O$85,O17=$O$86,O17=$O$87,O17=$O$88,O17=$Z$11,O17=$Z$12,O17=$Z$13,O17=$Z$14,O17=$Z$15,O17=$Z$16,O17=$Z$17,O17=$Z$18,O17=$Z$19,O17=$Z$20,O17=$Z$21,O17=$Z$22,O17=$Z$23,O17=$Z$24,O17=$Z$25,O17=$Z$26,O17=$Z$27,O17=$Z$28,O17=$Z$29,O17=$Z$41,O17=$Z$42,O17=$Z$43,O17=$Z$44,O17=$Z$45,O17=$Z$46,O17=$Z$47,O17=$Z$48,O17=$Z$49,O17=$Z$50,O17=$Z$51,O17=$Z$52,O17=$Z$53,O17=$Z$54,O17=$Z$55,O17=$Z$56,O17=$Z$57,O17=$Z$58,O17=$Z$59,O17=$Z$70,O17=$Z$71,O17=$Z$72,O17=$Z$73,O17=$Z$74,O17=$Z$75,O17=$Z$76,O17=$Z$77,O17=$Z$78,O17=$Z$79,O17=$Z$80,O17=$Z$81,O17=$Z$82,O17=$Z$83,O17=$Z$84,O17=$Z$85,O17=$Z$86,O17=$Z$87,O17=$Z$88)),"Fehler",0)</f>
        <v>0</v>
      </c>
      <c r="W17" s="11">
        <v>0.45833333333333331</v>
      </c>
      <c r="X17" s="12">
        <v>0.47916666666666669</v>
      </c>
      <c r="Y17" s="6"/>
      <c r="Z17" s="15"/>
      <c r="AA17" s="16"/>
      <c r="AB17" s="16"/>
      <c r="AC17" s="15"/>
      <c r="AD17" s="16"/>
      <c r="AE17" s="16"/>
      <c r="AF17" s="16"/>
      <c r="AG17">
        <f>IF(AND(Z17&lt;&gt;"",OR(Z17=$Z$18,Z17=$Z$19,Z17=$Z$20,Z17=$Z$21,Z17=$Z$22,Z17=$Z$23,Z17=$Z$24,Z17=$Z$25,Z17=$Z$26,Z17=$Z$27,Z17=$Z$28,Z17=$Z$29,Z17=$Z$41,Z17=$Z$42,Z17=$Z$43,Z17=$Z$44,Z17=$Z$45,Z17=$Z$46,Z17=$Z$47,Z17=$Z$48,Z17=$Z$49,Z17=$Z$50,Z17=$Z$51,Z17=$Z$52,Z17=$Z$53,Z17=$Z$54,Z17=$Z$55,Z17=$Z$56,Z17=$Z$57,Z17=$Z$58,Z17=$Z$59,Z17=$Z$70,Z17=$Z$71,Z17=$Z$72,Z17=$Z$73,Z17=$Z$74,Z17=$Z$75,Z17=$Z$76,Z17=$Z$77,Z17=$Z$78,Z17=$Z$79,Z17=$Z$80,Z17=$Z$81,Z17=$Z$82,Z17=$Z$83,Z17=$Z$84,Z17=$Z$85,Z17=$Z$86,Z17=$Z$87,Z17=$Z$88)),"Fehler",0)</f>
        <v>0</v>
      </c>
      <c r="AH17" s="13"/>
    </row>
    <row r="18" spans="1:34" ht="15.75" x14ac:dyDescent="0.25">
      <c r="A18" s="11">
        <v>0.47916666666666669</v>
      </c>
      <c r="B18" s="12">
        <v>0.5</v>
      </c>
      <c r="C18" s="6"/>
      <c r="D18" s="15" t="s">
        <v>84</v>
      </c>
      <c r="E18" s="16" t="s">
        <v>138</v>
      </c>
      <c r="F18" s="16" t="s">
        <v>172</v>
      </c>
      <c r="G18" s="15"/>
      <c r="H18" s="16" t="s">
        <v>185</v>
      </c>
      <c r="I18" s="16"/>
      <c r="J18" s="16" t="s">
        <v>24</v>
      </c>
      <c r="K18">
        <f>IF(AND(D18&lt;&gt;"",OR(D18=D19,D18=D20,D18=D21,D18=D22,D18=D23,D18=D24,D18=D25,D18=D26,D18=D27,D18=D28,D18=D29,D18=D41,D18=D42,D18=D43,D18=D44,D18=D45,D18=D46,D18=D47,D18=D48,D18=D49,D18=D50,D18=D51,D18=D52,D18=D53,D18=D54,D18=D55,D18=D56,D18=D57,D18=D58,D18=D59,D18=D70,D18=D71,D18=D72,D18=D73,D18=D74,D18=D75,D18=D76,D18=D77,D18=D78,D18=D79,D18=D80,D18=D81,D18=D82,D18=D83,D18=D84,D18=D85,D18=D86,D18=D87,D18=D88,D18=O11,D18=O12,D18=O13,D18=O14,D18=O15,D18=O16,D18=O17,D18=O18,D18=O19,D18=O20,D18=O21,D18=O22,D18=O23,D18=O24,D18=O25,D18=O26,D18=O27,D18=O28,D18=O29,D18=O41,D18=O42,D18=O43,D18=O44,D18=O45,D18=O46,D18=O47,D18=O48,D18=O49,D18=O50,D18=O51,D18=O52,D18=O53,D18=O54,D18=O55,D18=O56,D18=O57,D18=O58,D18=O59,D18=O70,D18=O71,D18=O72,D18=O73,D18=O74,D18=O75,D18=O76,D18=O77,D18=O78,D18=O79,D18=O80,D18=O81,D18=O82,D18=O83,D18=O84,D18=O85,D18=O86,D18=O87,D18=O88,D18=Z11,D18=Z12,D18=Z13,D18=Z14,D18=Z15,D18=Z16,D18=Z17,D18=Z18,D18=Z19,D18=Z20,D18=Z21,D18=Z22,D18=Z23,D18=Z24,D18=Z25,D18=Z26,D18=Z27,D18=Z28,D18=Z29,D18=Z41,D18=Z42,D18=Z43,D18=Z44,D18=Z45,D18=Z46,D18=Z47,D18=Z48,D18=Z49,D18=Z50,D18=Z51,D18=Z52,D18=Z53,D18=Z54,D18=Z55,D18=Z56,D18=Z57,D18=Z58,D18=Z59,D18=Z70,D18=Z71,D18=Z72,D18=Z73,D18=Z74,D18=Z75,D18=Z76,D18=Z77,D18=Z78,D18=Z79,D18=Z80,D18=Z81,D18=Z82,D18=Z83,D18=Z84,D18=Z85,D18=Z86,D18=Z87,D18=Z88)),"Fehler",0)</f>
        <v>0</v>
      </c>
      <c r="L18" s="11">
        <v>0.47916666666666669</v>
      </c>
      <c r="M18" s="12">
        <v>0.5</v>
      </c>
      <c r="N18" s="6"/>
      <c r="O18" s="15" t="s">
        <v>67</v>
      </c>
      <c r="P18" s="16" t="s">
        <v>39</v>
      </c>
      <c r="Q18" s="16" t="s">
        <v>32</v>
      </c>
      <c r="R18" s="15"/>
      <c r="S18" s="16" t="s">
        <v>180</v>
      </c>
      <c r="T18" s="16"/>
      <c r="U18" s="16" t="s">
        <v>25</v>
      </c>
      <c r="V18">
        <f>IF(AND(O18&lt;&gt;"",OR(O18=$O$19,O18=$O$20,O18=$O$21,O18=$O$22,O18=$O$23,O18=$O$24,O18=$O$25,O18=$O$26,O18=$O$27,O18=$O$28,O18=$O$29,O18=$O$41,O18=$O$42,O18=$O$43,O18=$O$44,O18=$O$45,O18=$O$46,O18=$O$47,O18=$O$48,O18=$O$49,O18=$O$50,O18=$O$51,O18=$O$52,O18=$O$53,O18=$O$54,O18=$O$55,O18=$O$56,O18=$O$57,O18=$O$58,O18=$O$59,O18=$O$70,O18=$O$71,O18=$O$72,O18=$O$73,O18=$O$74,O18=$O$75,O18=$O$76,O18=$O$77,O18=$O$78,O18=$O$79,O18=$O$80,O18=$O$81,O18=$O$82,O18=$O$83,O18=$O$84,O18=$O$85,O18=$O$86,O18=$O$87,O18=$O$88,O18=$Z$11,O18=$Z$12,O18=$Z$13,O18=$Z$14,O18=$Z$15,O18=$Z$16,O18=$Z$17,O18=$Z$18,O18=$Z$19,O18=$Z$20,O18=$Z$21,O18=$Z$22,O18=$Z$23,O18=$Z$24,O18=$Z$25,O18=$Z$26,O18=$Z$27,O18=$Z$28,O18=$Z$29,O18=$Z$41,O18=$Z$42,O18=$Z$43,O18=$Z$44,O18=$Z$45,O18=$Z$46,O18=$Z$47,O18=$Z$48,O18=$Z$49,O18=$Z$50,O18=$Z$51,O18=$Z$52,O18=$Z$53,O18=$Z$54,O18=$Z$55,O18=$Z$56,O18=$Z$57,O18=$Z$58,O18=$Z$59,O18=$Z$70,O18=$Z$71,O18=$Z$72,O18=$Z$73,O18=$Z$74,O18=$Z$75,O18=$Z$76,O18=$Z$77,O18=$Z$78,O18=$Z$79,O18=$Z$80,O18=$Z$81,O18=$Z$82,O18=$Z$83,O18=$Z$84,O18=$Z$85,O18=$Z$86,O18=$Z$87,O18=$Z$88)),"Fehler",0)</f>
        <v>0</v>
      </c>
      <c r="W18" s="11">
        <v>0.47916666666666669</v>
      </c>
      <c r="X18" s="12">
        <v>0.5</v>
      </c>
      <c r="Y18" s="6"/>
      <c r="Z18" s="15"/>
      <c r="AA18" s="16"/>
      <c r="AB18" s="16"/>
      <c r="AC18" s="15"/>
      <c r="AD18" s="16"/>
      <c r="AE18" s="16"/>
      <c r="AF18" s="16"/>
      <c r="AG18">
        <f>IF(AND(Z18&lt;&gt;"",OR(Z18=$Z$19,Z18=$Z$20,Z18=$Z$21,Z18=$Z$22,Z18=$Z$23,Z18=$Z$24,Z18=$Z$25,Z18=$Z$26,Z18=$Z$27,Z18=$Z$28,Z18=$Z$29,Z18=$Z$41,Z18=$Z$42,Z18=$Z$43,Z18=$Z$44,Z18=$Z$45,Z18=$Z$46,Z18=$Z$47,Z18=$Z$48,Z18=$Z$49,Z18=$Z$50,Z18=$Z$51,Z18=$Z$52,Z18=$Z$53,Z18=$Z$54,Z18=$Z$55,Z18=$Z$56,Z18=$Z$57,Z18=$Z$58,Z18=$Z$59,Z18=$Z$70,Z18=$Z$71,Z18=$Z$72,Z18=$Z$73,Z18=$Z$74,Z18=$Z$75,Z18=$Z$76,Z18=$Z$77,Z18=$Z$78,Z18=$Z$79,Z18=$Z$80,Z18=$Z$81,Z18=$Z$82,Z18=$Z$83,Z18=$Z$84,Z18=$Z$85,Z18=$Z$86,Z18=$Z$87,Z18=$Z$88)),"Fehler",0)</f>
        <v>0</v>
      </c>
      <c r="AH18" s="13"/>
    </row>
    <row r="19" spans="1:34" ht="15.75" x14ac:dyDescent="0.25">
      <c r="A19" s="11">
        <v>0.5</v>
      </c>
      <c r="B19" s="12">
        <v>0.52083333333333337</v>
      </c>
      <c r="C19" s="6"/>
      <c r="D19" s="15" t="s">
        <v>162</v>
      </c>
      <c r="E19" s="16" t="s">
        <v>138</v>
      </c>
      <c r="F19" s="16" t="s">
        <v>172</v>
      </c>
      <c r="G19" s="15"/>
      <c r="H19" s="16" t="s">
        <v>185</v>
      </c>
      <c r="I19" s="16"/>
      <c r="J19" s="16" t="s">
        <v>24</v>
      </c>
      <c r="K19">
        <f>IF(AND(D19&lt;&gt;"",OR(D19=D20,D19=D21,D19=D22,D19=D23,D19=D24,D19=D25,D19=D26,D19=D27,D19=D28,D19=D29,D19=D41,D19=D42,D19=D43,D19=D44,D19=D45,D19=D46,D19=D47,D19=D48,D19=D49,D19=D50,D19=D51,D19=D52,D19=D53,D19=D54,D19=D55,D19=D56,D19=D57,D19=D58,D19=D59,D19=D70,D19=D71,D19=D72,D19=D73,D19=D74,D19=D75,D19=D76,D19=D77,D19=D78,D19=D79,D19=D80,D19=D81,D19=D82,D19=D83,D19=D84,D19=D85,D19=D86,D19=D87,D19=D88,D19=O11,D19=O12,D19=O13,D19=O14,D19=O15,D19=O16,D19=O17,D19=O18,D19=O19,D19=O20,D19=O21,D19=O22,D19=O23,D19=O24,D19=O25,D19=O26,D19=O27,D19=O28,D19=O29,D19=O41,D19=O42,D19=O43,D19=O44,D19=O45,D19=O46,D19=O47,D19=O48,D19=O49,D19=O50,D19=O51,D19=O52,D19=O53,D19=O54,D19=O55,D19=O56,D19=O57,D19=O58,D19=O59,D19=O70,D19=O71,D19=O72,D19=O73,D19=O74,D19=O75,D19=O76,D19=O77,D19=O78,D19=O79,D19=O80,D19=O81,D19=O82,D19=O83,D19=O84,D19=O85,D19=O86,D19=O87,D19=O88,D19=Z11,D19=Z12,D19=Z13,D19=Z14,D19=Z15,D19=Z16,D19=Z17,D19=Z18,D19=Z19,D19=Z20,D19=Z21,D19=Z22,D19=Z23,D19=Z24,D19=Z25,D19=Z26,D19=Z27,D19=Z28,D19=Z29,D19=Z41,D19=Z42,D19=Z43,D19=Z44,D19=Z45,D19=Z46,D19=Z47,D19=Z48,D19=Z49,D19=Z50,D19=Z51,D19=Z52,D19=Z53,D19=Z54,D19=Z55,D19=Z56,D19=Z57,D19=Z58,D19=Z59,D19=Z70,D19=Z71,D19=Z72,D19=Z73,D19=Z74,D19=Z75,D19=Z76,D19=Z77,D19=Z78,D19=Z79,D19=Z80,D19=Z81,D19=Z82,D19=Z83,D19=Z84,D19=Z85,D19=Z86,D19=Z87,D19=Z88)),"Fehler",0)</f>
        <v>0</v>
      </c>
      <c r="L19" s="11">
        <v>0.5</v>
      </c>
      <c r="M19" s="12">
        <v>0.52083333333333337</v>
      </c>
      <c r="N19" s="6"/>
      <c r="O19" s="15" t="s">
        <v>159</v>
      </c>
      <c r="P19" s="16" t="s">
        <v>39</v>
      </c>
      <c r="Q19" s="16" t="s">
        <v>32</v>
      </c>
      <c r="R19" s="15"/>
      <c r="S19" s="16" t="s">
        <v>180</v>
      </c>
      <c r="T19" s="16"/>
      <c r="U19" s="16" t="s">
        <v>25</v>
      </c>
      <c r="V19">
        <f>IF(AND(O19&lt;&gt;"",OR(O19=$O$20,O19=$O$21,O19=$O$22,O19=$O$23,O19=$O$24,O19=$O$25,O19=$O$26,O19=$O$27,O19=$O$28,O19=$O$29,O19=$O$41,O19=$O$42,O19=$O$43,O19=$O$44,O19=$O$45,O19=$O$46,O19=$O$47,O19=$O$48,O19=$O$49,O19=$O$50,O19=$O$51,O19=$O$52,O19=$O$53,O19=$O$54,O19=$O$55,O19=$O$56,O19=$O$57,O19=$O$58,O19=$O$59,O19=$O$70,O19=$O$71,O19=$O$72,O19=$O$73,O19=$O$74,O19=$O$75,O19=$O$76,O19=$O$77,O19=$O$78,O19=$O$79,O19=$O$80,O19=$O$81,O19=$O$82,O19=$O$83,O19=$O$84,O19=$O$85,O19=$O$86,O19=$O$87,O19=$O$88,O19=$Z$11,O19=$Z$12,O19=$Z$13,O19=$Z$14,O19=$Z$15,O19=$Z$16,O19=$Z$17,O19=$Z$18,O19=$Z$19,O19=$Z$20,O19=$Z$21,O19=$Z$22,O19=$Z$23,O19=$Z$24,O19=$Z$25,O19=$Z$26,O19=$Z$27,O19=$Z$28,O19=$Z$29,O19=$Z$41,O19=$Z$42,O19=$Z$43,O19=$Z$44,O19=$Z$45,O19=$Z$46,O19=$Z$47,O19=$Z$48,O19=$Z$49,O19=$Z$50,O19=$Z$51,O19=$Z$52,O19=$Z$53,O19=$Z$54,O19=$Z$55,O19=$Z$56,O19=$Z$57,O19=$Z$58,O19=$Z$59,O19=$Z$70,O19=$Z$71,O19=$Z$72,O19=$Z$73,O19=$Z$74,O19=$Z$75,O19=$Z$76,O19=$Z$77,O19=$Z$78,O19=$Z$79,O19=$Z$80,O19=$Z$81,O19=$Z$82,O19=$Z$83,O19=$Z$84,O19=$Z$85,O19=$Z$86,O19=$Z$87,O19=$Z$88)),"Fehler",0)</f>
        <v>0</v>
      </c>
      <c r="W19" s="11">
        <v>0.5</v>
      </c>
      <c r="X19" s="12">
        <v>0.52083333333333337</v>
      </c>
      <c r="Y19" s="6"/>
      <c r="Z19" s="15"/>
      <c r="AA19" s="16"/>
      <c r="AB19" s="16"/>
      <c r="AC19" s="15"/>
      <c r="AD19" s="16"/>
      <c r="AE19" s="16"/>
      <c r="AF19" s="16"/>
      <c r="AG19">
        <f>IF(AND(Z19&lt;&gt;"",OR(Z19=$Z$20,Z19=$Z$21,Z19=$Z$22,Z19=$Z$23,Z19=$Z$24,Z19=$Z$25,Z19=$Z$26,Z19=$Z$27,Z19=$Z$28,Z19=$Z$29,Z19=$Z$41,Z19=$Z$42,Z19=$Z$43,Z19=$Z$44,Z19=$Z$45,Z19=$Z$46,Z19=$Z$47,Z19=$Z$48,Z19=$Z$49,Z19=$Z$50,Z19=$Z$51,Z19=$Z$52,Z19=$Z$53,Z19=$Z$54,Z19=$Z$55,Z19=$Z$56,Z19=$Z$57,Z19=$Z$58,Z19=$Z$59,Z19=$Z$70,Z19=$Z$71,Z19=$Z$72,Z19=$Z$73,Z19=$Z$74,Z19=$Z$75,Z19=$Z$76,Z19=$Z$77,Z19=$Z$78,Z19=$Z$79,Z19=$Z$80,Z19=$Z$81,Z19=$Z$82,Z19=$Z$83,Z19=$Z$84,Z19=$Z$85,Z19=$Z$86,Z19=$Z$87,Z19=$Z$88)),"Fehler",0)</f>
        <v>0</v>
      </c>
      <c r="AH19" s="13"/>
    </row>
    <row r="20" spans="1:34" ht="15.75" x14ac:dyDescent="0.25">
      <c r="A20" s="11"/>
      <c r="B20" s="12"/>
      <c r="C20" s="6"/>
      <c r="D20" s="15"/>
      <c r="E20" s="16"/>
      <c r="F20" s="16"/>
      <c r="G20" s="15"/>
      <c r="H20" s="16"/>
      <c r="I20" s="16"/>
      <c r="J20" s="29"/>
      <c r="K20">
        <f>IF(AND(D20&lt;&gt;"",OR(D20=D21,D20=D22,D20=D23,D20=D24,D20=D25,D20=D26,D20=D27,D20=D28,D20=D29,D20=D41,D20=D42,D20=D43,D20=D44,D20=D45,D20=D46,D20=D47,D20=D48,D20=D49,D20=D50,D20=D51,D20=D52,D20=D53,D20=D54,D20=D55,D20=D56,D20=D57,D20=D58,D20=D59,D20=D70,D20=D71,D20=D72,D20=D73,D20=D74,D20=D75,D20=D76,D20=D77,D20=D78,D20=D79,D20=D80,D20=D81,D20=D82,D20=D83,D20=D84,D20=D85,D20=D86,D20=D87,D20=D88,D20=O11,D20=O12,D20=O13,D20=O14,D20=O15,D20=O16,D20=O17,D20=O18,D20=O19,D20=O20,D20=O21,D20=O22,D20=O23,D20=O24,D20=O25,D20=O26,D20=O27,D20=O28,D20=O29,D20=O41,D20=O42,D20=O43,D20=O44,D20=O45,D20=O46,D20=O47,D20=O48,D20=O49,D20=O50,D20=O51,D20=O52,D20=O53,D20=O54,D20=O55,D20=O56,D20=O57,D20=O58,D20=O59,D20=O70,D20=O71,D20=O72,D20=O73,D20=O74,D20=O75,D20=O76,D20=O77,D20=O78,D20=O79,D20=O80,D20=O81,D20=O82,D20=O83,D20=O84,D20=O85,D20=O86,D20=O87,D20=O88,D20=Z11,D20=Z12,D20=Z13,D20=Z14,D20=Z15,D20=Z16,D20=Z17,D20=Z18,D20=Z19,D20=Z20,D20=Z21,D20=Z22,D20=Z23,D20=Z24,D20=Z25,D20=Z26,D20=Z27,D20=Z28,D20=Z29,D20=Z41,D20=Z42,D20=Z43,D20=Z44,D20=Z45,D20=Z46,D20=Z47,D20=Z48,D20=Z49,D20=Z50,D20=Z51,D20=Z52,D20=Z53,D20=Z54,D20=Z55,D20=Z56,D20=Z57,D20=Z58,D20=Z59,D20=Z70,D20=Z71,D20=Z72,D20=Z73,D20=Z74,D20=Z75,D20=Z76,D20=Z77,D20=Z78,D20=Z79,D20=Z80,D20=Z81,D20=Z82,D20=Z83,D20=Z84,D20=Z85,D20=Z86,D20=Z87,D20=Z88)),"Fehler",0)</f>
        <v>0</v>
      </c>
      <c r="L20" s="11">
        <v>0.52083333333333337</v>
      </c>
      <c r="M20" s="12">
        <v>0.54166666666666663</v>
      </c>
      <c r="N20" s="6"/>
      <c r="O20" s="15"/>
      <c r="P20" s="16"/>
      <c r="Q20" s="16"/>
      <c r="R20" s="15"/>
      <c r="S20" s="16"/>
      <c r="T20" s="16"/>
      <c r="U20" s="16"/>
      <c r="V20">
        <f>IF(AND(O20&lt;&gt;"",OR(O20=$O$21,O20=$O$22,O20=$O$23,O20=$O$24,O20=$O$25,O20=$O$26,O20=$O$27,O20=$O$28,O20=$O$29,O20=$O$41,O20=$O$42,O20=$O$43,O20=$O$44,O20=$O$45,O20=$O$46,O20=$O$47,O20=$O$48,O20=$O$49,O20=$O$50,O20=$O$51,O20=$O$52,O20=$O$53,O20=$O$54,O20=$O$55,O20=$O$56,O20=$O$57,O20=$O$58,O20=$O$59,O20=$O$70,O20=$O$71,O20=$O$72,O20=$O$73,O20=$O$74,O20=$O$75,O20=$O$76,O20=$O$77,O20=$O$78,O20=$O$79,O20=$O$80,O20=$O$81,O20=$O$82,O20=$O$83,O20=$O$84,O20=$O$85,O20=$O$86,O20=$O$87,O20=$O$88,O20=$Z$11,O20=$Z$12,O20=$Z$13,O20=$Z$14,O20=$Z$15,O20=$Z$16,O20=$Z$17,O20=$Z$18,O20=$Z$19,O20=$Z$20,O20=$Z$21,O20=$Z$22,O20=$Z$23,O20=$Z$24,O20=$Z$25,O20=$Z$26,O20=$Z$27,O20=$Z$28,O20=$Z$29,O20=$Z$41,O20=$Z$42,O20=$Z$43,O20=$Z$44,O20=$Z$45,O20=$Z$46,O20=$Z$47,O20=$Z$48,O20=$Z$49,O20=$Z$50,O20=$Z$51,O20=$Z$52,O20=$Z$53,O20=$Z$54,O20=$Z$55,O20=$Z$56,O20=$Z$57,O20=$Z$58,O20=$Z$59,O20=$Z$70,O20=$Z$71,O20=$Z$72,O20=$Z$73,O20=$Z$74,O20=$Z$75,O20=$Z$76,O20=$Z$77,O20=$Z$78,O20=$Z$79,O20=$Z$80,O20=$Z$81,O20=$Z$82,O20=$Z$83,O20=$Z$84,O20=$Z$85,O20=$Z$86,O20=$Z$87,O20=$Z$88)),"Fehler",0)</f>
        <v>0</v>
      </c>
      <c r="W20" s="11"/>
      <c r="X20" s="12"/>
      <c r="Y20" s="6"/>
      <c r="Z20" s="15"/>
      <c r="AA20" s="16"/>
      <c r="AB20" s="16"/>
      <c r="AC20" s="15"/>
      <c r="AD20" s="16"/>
      <c r="AE20" s="16"/>
      <c r="AF20" s="16"/>
      <c r="AG20">
        <f>IF(AND(Z20&lt;&gt;"",OR(Z20=$Z$21,Z20=$Z$22,Z20=$Z$23,Z20=$Z$24,Z20=$Z$25,Z20=$Z$26,Z20=$Z$27,Z20=$Z$28,Z20=$Z$29,Z20=$Z$41,Z20=$Z$42,Z20=$Z$43,Z20=$Z$44,Z20=$Z$45,Z20=$Z$46,Z20=$Z$47,Z20=$Z$48,Z20=$Z$49,Z20=$Z$50,Z20=$Z$51,Z20=$Z$52,Z20=$Z$53,Z20=$Z$54,Z20=$Z$55,Z20=$Z$56,Z20=$Z$57,Z20=$Z$58,Z20=$Z$59,Z20=$Z$70,Z20=$Z$71,Z20=$Z$72,Z20=$Z$73,Z20=$Z$74,Z20=$Z$75,Z20=$Z$76,Z20=$Z$77,Z20=$Z$78,Z20=$Z$79,Z20=$Z$80,Z20=$Z$81,Z20=$Z$82,Z20=$Z$83,Z20=$Z$84,Z20=$Z$85,Z20=$Z$86,Z20=$Z$87,Z20=$Z$88)),"Fehler",0)</f>
        <v>0</v>
      </c>
      <c r="AH20" s="13"/>
    </row>
    <row r="21" spans="1:34" ht="15.75" x14ac:dyDescent="0.25">
      <c r="A21" s="11">
        <v>0.54166666666666663</v>
      </c>
      <c r="B21" s="12">
        <v>0.5625</v>
      </c>
      <c r="C21" s="6"/>
      <c r="E21" s="16"/>
      <c r="F21" s="16"/>
      <c r="G21" s="15"/>
      <c r="H21" s="16"/>
      <c r="I21" s="16"/>
      <c r="J21" s="16"/>
      <c r="K21">
        <f>IF(AND(D21&lt;&gt;"",OR(D21=D22,D21=D23,D21=D24,D21=D25,D21=D26,D21=D27,D21=D28,D21=D29,D21=D41,D21=D42,D21=D43,D21=D44,D21=D45,D21=D46,D21=D47,D21=D48,D21=D49,D21=D50,D21=D51,D21=D52,D21=D53,D21=D54,D21=D55,D21=D56,D21=D57,D21=D58,D21=D59,D21=D70,D21=D71,D21=D72,D21=D73,D21=D74,D21=D75,D21=D76,D21=D77,D21=D78,D21=D79,D21=D80,D21=D81,D21=D82,D21=D83,D21=D84,D21=D85,D21=D86,D21=D87,D21=D88,D21=O11,D21=O12,D21=O13,D21=O14,D21=O15,D21=O16,D21=O17,D21=O18,D21=O19,D21=O20,D21=O21,D21=O22,D21=O23,D21=O24,D21=O25,D21=O26,D21=O27,D21=O28,D21=O29,D21=O41,D21=O42,D21=O43,D21=O44,D21=O45,D21=O46,D21=O47,D21=O48,D21=O49,D21=O50,D21=O51,D21=O52,D21=O53,D21=O54,D21=O55,D21=O56,D21=O57,D21=O58,D21=O59,D21=O70,D21=O71,D21=O72,D21=O73,D21=O74,D21=O75,D21=O76,D21=O77,D21=O78,D21=O79,D21=O80,D21=O81,D21=O82,D21=O83,D21=O84,D21=O85,D21=O86,D21=O87,D21=O88,D21=Z11,D21=Z12,D21=Z13,D21=Z14,D21=Z15,D21=Z16,D21=Z17,D21=Z18,D21=Z19,D21=Z20,D21=Z21,D21=Z22,D21=Z23,D21=Z24,D21=Z25,D21=Z26,D21=Z27,D21=Z28,D21=Z29,D21=Z41,D21=Z42,D21=Z43,D21=Z44,D21=Z45,D21=Z46,D21=Z47,D21=Z48,D21=Z49,D21=Z50,D21=Z51,D21=Z52,D21=Z53,D21=Z54,D21=Z55,D21=Z56,D21=Z57,D21=Z58,D21=Z59,D21=Z70,D21=Z71,D21=Z72,D21=Z73,D21=Z74,D21=Z75,D21=Z76,D21=Z77,D21=Z78,D21=Z79,D21=Z80,D21=Z81,D21=Z82,D21=Z83,D21=Z84,D21=Z85,D21=Z86,D21=Z87,D21=Z88)),"Fehler",0)</f>
        <v>0</v>
      </c>
      <c r="L21" s="11"/>
      <c r="M21" s="12"/>
      <c r="N21" s="6"/>
      <c r="O21" s="15"/>
      <c r="P21" s="16"/>
      <c r="Q21" s="16"/>
      <c r="R21" s="15"/>
      <c r="S21" s="16"/>
      <c r="T21" s="16"/>
      <c r="U21" s="16"/>
      <c r="V21">
        <f>IF(AND(O21&lt;&gt;"",OR(O21=$O$22,O21=$O$23,O21=$O$24,O21=$O$25,O21=$O$26,O21=$O$27,O21=$O$28,O21=$O$29,O21=$O$41,O21=$O$42,O21=$O$43,O21=$O$44,O21=$O$45,O21=$O$46,O21=$O$47,O21=$O$48,O21=$O$49,O21=$O$50,O21=$O$51,O21=$O$52,O21=$O$53,O21=$O$54,O21=$O$55,O21=$O$56,O21=$O$57,O21=$O$58,O21=$O$59,O21=$O$70,O21=$O$71,O21=$O$72,O21=$O$73,O21=$O$74,O21=$O$75,O21=$O$76,O21=$O$77,O21=$O$78,O21=$O$79,O21=$O$80,O21=$O$81,O21=$O$82,O21=$O$83,O21=$O$84,O21=$O$85,O21=$O$86,O21=$O$87,O21=$O$88,O21=$Z$11,O21=$Z$12,O21=$Z$13,O21=$Z$14,O21=$Z$15,O21=$Z$16,O21=$Z$17,O21=$Z$18,O21=$Z$19,O21=$Z$20,O21=$Z$21,O21=$Z$22,O21=$Z$23,O21=$Z$24,O21=$Z$25,O21=$Z$26,O21=$Z$27,O21=$Z$28,O21=$Z$29,O21=$Z$41,O21=$Z$42,O21=$Z$43,O21=$Z$44,O21=$Z$45,O21=$Z$46,O21=$Z$47,O21=$Z$48,O21=$Z$49,O21=$Z$50,O21=$Z$51,O21=$Z$52,O21=$Z$53,O21=$Z$54,O21=$Z$55,O21=$Z$56,O21=$Z$57,O21=$Z$58,O21=$Z$59,O21=$Z$70,O21=$Z$71,O21=$Z$72,O21=$Z$73,O21=$Z$74,O21=$Z$75,O21=$Z$76,O21=$Z$77,O21=$Z$78,O21=$Z$79,O21=$Z$80,O21=$Z$81,O21=$Z$82,O21=$Z$83,O21=$Z$84,O21=$Z$85,O21=$Z$86,O21=$Z$87,O21=$Z$88)),"Fehler",0)</f>
        <v>0</v>
      </c>
      <c r="W21" s="11">
        <v>0.54166666666666663</v>
      </c>
      <c r="X21" s="12">
        <v>0.5625</v>
      </c>
      <c r="Y21" s="6"/>
      <c r="Z21" s="15"/>
      <c r="AA21" s="16"/>
      <c r="AB21" s="16"/>
      <c r="AC21" s="15"/>
      <c r="AD21" s="16"/>
      <c r="AE21" s="15"/>
      <c r="AF21" s="16"/>
      <c r="AG21">
        <f>IF(AND(Z21&lt;&gt;"",OR(Z21=$Z$22,Z21=$Z$23,Z21=$Z$24,Z21=$Z$25,Z21=$Z$26,Z21=$Z$27,Z21=$Z$28,Z21=$Z$29,Z21=$Z$41,Z21=$Z$42,Z21=$Z$43,Z21=$Z$44,Z21=$Z$45,Z21=$Z$46,Z21=$Z$47,Z21=$Z$48,Z21=$Z$49,Z21=$Z$50,Z21=$Z$51,Z21=$Z$52,Z21=$Z$53,Z21=$Z$54,Z21=$Z$55,Z21=$Z$56,Z21=$Z$57,Z21=$Z$58,Z21=$Z$59,Z21=$Z$70,Z21=$Z$71,Z21=$Z$72,Z21=$Z$73,Z21=$Z$74,Z21=$Z$75,Z21=$Z$76,Z21=$Z$77,Z21=$Z$78,Z21=$Z$79,Z21=$Z$80,Z21=$Z$81,Z21=$Z$82,Z21=$Z$83,Z21=$Z$84,Z21=$Z$85,Z21=$Z$86,Z21=$Z$87,Z21=$Z$88)),"Fehler",0)</f>
        <v>0</v>
      </c>
      <c r="AH21" s="13"/>
    </row>
    <row r="22" spans="1:34" ht="15.75" x14ac:dyDescent="0.25">
      <c r="A22" s="11">
        <v>0.5625</v>
      </c>
      <c r="B22" s="12">
        <v>0.58333333333333337</v>
      </c>
      <c r="C22" s="6"/>
      <c r="D22" s="15"/>
      <c r="E22" s="16"/>
      <c r="F22" s="16"/>
      <c r="G22" s="15"/>
      <c r="H22" s="16"/>
      <c r="I22" s="16"/>
      <c r="J22" s="16"/>
      <c r="K22">
        <f>IF(AND(D22&lt;&gt;"",OR(D22=D23,D22=D24,D22=D25,D22=D26,D22=D27,D22=D28,D22=D29,D22=D41,D22=D42,D22=D43,D22=D44,D22=D45,D22=D46,D22=D47,D22=D48,D22=D49,D22=D50,D22=D51,D22=D52,D22=D53,D22=D54,D22=D55,D22=D56,D22=D57,D22=D58,D22=D59,D22=D70,D22=D71,D22=D72,D22=D73,D22=D74,D22=D75,D22=D76,D22=D77,D22=D78,D22=D79,D22=D80,D22=D81,D22=D82,D22=D83,D22=D84,D22=D85,D22=D86,D22=D87,D22=D88,D22=O11,D22=O12,D22=O13,D22=O14,D22=O15,D22=O16,D22=O17,D22=O18,D22=O19,D22=O20,D22=O21,D22=O22,D22=O23,D22=O24,D22=O25,D22=O26,D22=O27,D22=O28,D22=O29,D22=O41,D22=O42,D22=O43,D22=O44,D22=O45,D22=O46,D22=O47,D22=O48,D22=O49,D22=O50,D22=O51,D22=O52,D22=O53,D22=O54,D22=O55,D22=O56,D22=O57,D22=O58,D22=O59,D22=O70,D22=O71,D22=O72,D22=O73,D22=O74,D22=O75,D22=O76,D22=O77,D22=O78,D22=O79,D22=O80,D22=O81,D22=O82,D22=O83,D22=O84,D22=O85,D22=O86,D22=O87,D22=O88,D22=Z11,D22=Z12,D22=Z13,D22=Z14,D22=Z15,D22=Z16,D22=Z17,D22=Z18,D22=Z19,D22=Z20,D22=Z21,D22=Z22,D22=Z23,D22=Z24,D22=Z25,D22=Z26,D22=Z27,D22=Z28,D22=Z29,D22=Z41,D22=Z42,D22=Z43,D22=Z44,D22=Z45,D22=Z46,D22=Z47,D22=Z48,D22=Z49,D22=Z50,D22=Z51,D22=Z52,D22=Z53,D22=Z54,D22=Z55,D22=Z56,D22=Z57,D22=Z58,D22=Z59,D22=Z70,D22=Z71,D22=Z72,D22=Z73,D22=Z74,D22=Z75,D22=Z76,D22=Z77,D22=Z78,D22=Z79,D22=Z80,D22=Z81,D22=Z82,D22=Z83,D22=Z84,D22=Z85,D22=Z86,D22=Z87,D22=Z88)),"Fehler",0)</f>
        <v>0</v>
      </c>
      <c r="L22" s="11">
        <v>0.5625</v>
      </c>
      <c r="M22" s="12">
        <v>0.58333333333333337</v>
      </c>
      <c r="N22" s="6"/>
      <c r="O22" s="15"/>
      <c r="P22" s="16"/>
      <c r="Q22" s="16"/>
      <c r="R22" s="15"/>
      <c r="S22" s="16"/>
      <c r="T22" s="16"/>
      <c r="U22" s="16"/>
      <c r="V22">
        <f>IF(AND(O22&lt;&gt;"",OR(O22=$O$23,O22=$O$24,O22=$O$25,O22=$O$26,O22=$O$27,O22=$O$28,O22=$O$29,O22=$O$41,O22=$O$42,O22=$O$43,O22=$O$44,O22=$O$45,O22=$O$46,O22=$O$47,O22=$O$48,O22=$O$49,O22=$O$50,O22=$O$51,O22=$O$52,O22=$O$53,O22=$O$54,O22=$O$55,O22=$O$56,O22=$O$57,O22=$O$58,O22=$O$59,O22=$O$70,O22=$O$71,O22=$O$72,O22=$O$73,O22=$O$74,O22=$O$75,O22=$O$76,O22=$O$77,O22=$O$78,O22=$O$79,O22=$O$80,O22=$O$81,O22=$O$82,O22=$O$83,O22=$O$84,O22=$O$85,O22=$O$86,O22=$O$87,O22=$O$88,O22=$Z$11,O22=$Z$12,O22=$Z$13,O22=$Z$14,O22=$Z$15,O22=$Z$16,O22=$Z$17,O22=$Z$18,O22=$Z$19,O22=$Z$20,O22=$Z$21,O22=$Z$22,O22=$Z$23,O22=$Z$24,O22=$Z$25,O22=$Z$26,O22=$Z$27,O22=$Z$28,O22=$Z$29,O22=$Z$41,O22=$Z$42,O22=$Z$43,O22=$Z$44,O22=$Z$45,O22=$Z$46,O22=$Z$47,O22=$Z$48,O22=$Z$49,O22=$Z$50,O22=$Z$51,O22=$Z$52,O22=$Z$53,O22=$Z$54,O22=$Z$55,O22=$Z$56,O22=$Z$57,O22=$Z$58,O22=$Z$59,O22=$Z$70,O22=$Z$71,O22=$Z$72,O22=$Z$73,O22=$Z$74,O22=$Z$75,O22=$Z$76,O22=$Z$77,O22=$Z$78,O22=$Z$79,O22=$Z$80,O22=$Z$81,O22=$Z$82,O22=$Z$83,O22=$Z$84,O22=$Z$85,O22=$Z$86,O22=$Z$87,O22=$Z$88)),"Fehler",0)</f>
        <v>0</v>
      </c>
      <c r="W22" s="11">
        <v>0.5625</v>
      </c>
      <c r="X22" s="12">
        <v>0.58333333333333337</v>
      </c>
      <c r="Y22" s="6"/>
      <c r="Z22" s="15"/>
      <c r="AA22" s="16"/>
      <c r="AB22" s="16"/>
      <c r="AC22" s="15"/>
      <c r="AD22" s="16"/>
      <c r="AE22" s="16"/>
      <c r="AF22" s="16"/>
      <c r="AG22">
        <f>IF(AND(Z22&lt;&gt;"",OR(Z22=$Z$23,Z22=$Z$24,Z22=$Z$25,Z22=$Z$26,Z22=$Z$27,Z22=$Z$28,Z22=$Z$29,Z22=$Z$41,Z22=$Z$42,Z22=$Z$43,Z22=$Z$44,Z22=$Z$45,Z22=$Z$46,Z22=$Z$47,Z22=$Z$48,Z22=$Z$49,Z22=$Z$50,Z22=$Z$51,Z22=$Z$52,Z22=$Z$53,Z22=$Z$54,Z22=$Z$55,Z22=$Z$56,Z22=$Z$57,Z22=$Z$58,Z22=$Z$59,Z22=$Z$70,Z22=$Z$71,Z22=$Z$72,Z22=$Z$73,Z22=$Z$74,Z22=$Z$75,Z22=$Z$76,Z22=$Z$77,Z22=$Z$78,Z22=$Z$79,Z22=$Z$80,Z22=$Z$81,Z22=$Z$82,Z22=$Z$83,Z22=$Z$84,Z22=$Z$85,Z22=$Z$86,Z22=$Z$87,Z22=$Z$88)),"Fehler",0)</f>
        <v>0</v>
      </c>
      <c r="AH22" s="13"/>
    </row>
    <row r="23" spans="1:34" ht="15.75" x14ac:dyDescent="0.25">
      <c r="A23" s="11">
        <v>0.58333333333333337</v>
      </c>
      <c r="B23" s="12">
        <v>0.60416666666666663</v>
      </c>
      <c r="C23" s="6"/>
      <c r="D23" s="15"/>
      <c r="E23" s="16"/>
      <c r="F23" s="16"/>
      <c r="G23" s="15"/>
      <c r="H23" s="16"/>
      <c r="I23" s="16"/>
      <c r="J23" s="16"/>
      <c r="K23">
        <f>IF(AND(D23&lt;&gt;"",OR(D23=D24,D23=D25,D23=D26,D23=D27,D23=D28,D23=D29,D23=D41,D23=D42,D23=D43,D23=D44,D23=D45,D23=D46,D23=D47,D23=D48,D23=D49,D23=D50,D23=D51,D23=D52,D23=D53,D23=D54,D23=D55,D23=D56,D23=D57,D23=D58,D23=D59,D23=D70,D23=D71,D23=D72,D23=D73,D23=D74,D23=D75,D23=D76,D23=D77,D23=D78,D23=D79,D23=D80,D23=D81,D23=D82,D23=D83,D23=D84,D23=D85,D23=D86,D23=D87,D23=D88,D23=O11,D23=O12,D23=O13,D23=O14,D23=O15,D23=O16,D23=O17,D23=O18,D23=O19,D23=O20,D23=O21,D23=O22,D23=O23,D23=O24,D23=O25,D23=O26,D23=O27,D23=O28,D23=O29,D23=O41,D23=O42,D23=O43,D23=O44,D23=O45,D23=O46,D23=O47,D23=O48,D23=O49,D23=O50,D23=O51,D23=O52,D23=O53,D23=O54,D23=O55,D23=O56,D23=O57,D23=O58,D23=O59,D23=O70,D23=O71,D23=O72,D23=O73,D23=O74,D23=O75,D23=O76,D23=O77,D23=O78,D23=O79,D23=O80,D23=O81,D23=O82,D23=O83,D23=O84,D23=O85,D23=O86,D23=O87,D23=O88,D23=Z11,D23=Z12,D23=Z13,D23=Z14,D23=Z15,D23=Z16,D23=Z17,D23=Z18,D23=Z19,D23=Z20,D23=Z21,D23=Z22,D23=Z23,D23=Z24,D23=Z25,D23=Z26,D23=Z27,D23=Z28,D23=Z29,D23=Z41,D23=Z42,D23=Z43,D23=Z44,D23=Z45,D23=Z46,D23=Z47,D23=Z48,D23=Z49,D23=Z50,D23=Z51,D23=Z52,D23=Z53,D23=Z54,D23=Z55,D23=Z56,D23=Z57,D23=Z58,D23=Z59,D23=Z70,D23=Z71,D23=Z72,D23=Z73,D23=Z74,D23=Z75,D23=Z76,D23=Z77,D23=Z78,D23=Z79,D23=Z80,D23=Z81,D23=Z82,D23=Z83,D23=Z84,D23=Z85,D23=Z86,D23=Z87,D23=Z88)),"Fehler",0)</f>
        <v>0</v>
      </c>
      <c r="L23" s="11">
        <v>0.58333333333333337</v>
      </c>
      <c r="M23" s="12">
        <v>0.60416666666666663</v>
      </c>
      <c r="N23" s="6"/>
      <c r="O23" s="15"/>
      <c r="P23" s="16"/>
      <c r="Q23" s="16"/>
      <c r="R23" s="15"/>
      <c r="S23" s="16"/>
      <c r="T23" s="16"/>
      <c r="U23" s="16"/>
      <c r="V23">
        <f>IF(AND(O23&lt;&gt;"",OR(O23=$O$24,O23=$O$25,O23=$O$26,O23=$O$27,O23=$O$28,O23=$O$29,O23=$O$41,O23=$O$42,O23=$O$43,O23=$O$44,O23=$O$45,O23=$O$46,O23=$O$47,O23=$O$48,O23=$O$49,O23=$O$50,O23=$O$51,O23=$O$52,O23=$O$53,O23=$O$54,O23=$O$55,O23=$O$56,O23=$O$57,O23=$O$58,O23=$O$59,O23=$O$70,O23=$O$71,O23=$O$72,O23=$O$73,O23=$O$74,O23=$O$75,O23=$O$76,O23=$O$77,O23=$O$78,O23=$O$79,O23=$O$80,O23=$O$81,O23=$O$82,O23=$O$83,O23=$O$84,O23=$O$85,O23=$O$86,O23=$O$87,O23=$O$88,O23=$Z$11,O23=$Z$12,O23=$Z$13,O23=$Z$14,O23=$Z$15,O23=$Z$16,O23=$Z$17,O23=$Z$18,O23=$Z$19,O23=$Z$20,O23=$Z$21,O23=$Z$22,O23=$Z$23,O23=$Z$24,O23=$Z$25,O23=$Z$26,O23=$Z$27,O23=$Z$28,O23=$Z$29,O23=$Z$41,O23=$Z$42,O23=$Z$43,O23=$Z$44,O23=$Z$45,O23=$Z$46,O23=$Z$47,O23=$Z$48,O23=$Z$49,O23=$Z$50,O23=$Z$51,O23=$Z$52,O23=$Z$53,O23=$Z$54,O23=$Z$55,O23=$Z$56,O23=$Z$57,O23=$Z$58,O23=$Z$59,O23=$Z$70,O23=$Z$71,O23=$Z$72,O23=$Z$73,O23=$Z$74,O23=$Z$75,O23=$Z$76,O23=$Z$77,O23=$Z$78,O23=$Z$79,O23=$Z$80,O23=$Z$81,O23=$Z$82,O23=$Z$83,O23=$Z$84,O23=$Z$85,O23=$Z$86,O23=$Z$87,O23=$Z$88)),"Fehler",0)</f>
        <v>0</v>
      </c>
      <c r="W23" s="11">
        <v>0.58333333333333337</v>
      </c>
      <c r="X23" s="12">
        <v>0.60416666666666663</v>
      </c>
      <c r="Y23" s="6"/>
      <c r="Z23" s="15"/>
      <c r="AA23" s="16"/>
      <c r="AB23" s="16"/>
      <c r="AC23" s="15"/>
      <c r="AD23" s="16"/>
      <c r="AE23" s="16"/>
      <c r="AF23" s="16"/>
      <c r="AG23">
        <f>IF(AND(Z23&lt;&gt;"",OR(Z23=$Z$24,Z23=$Z$25,Z23=$Z$26,Z23=$Z$27,Z23=$Z$28,Z23=$Z$29,Z23=$Z$41,Z23=$Z$42,Z23=$Z$43,Z23=$Z$44,Z23=$Z$45,Z23=$Z$46,Z23=$Z$47,Z23=$Z$48,Z23=$Z$49,Z23=$Z$50,Z23=$Z$51,Z23=$Z$52,Z23=$Z$53,Z23=$Z$54,Z23=$Z$55,Z23=$Z$56,Z23=$Z$57,Z23=$Z$58,Z23=$Z$59,Z23=$Z$70,Z23=$Z$71,Z23=$Z$72,Z23=$Z$73,Z23=$Z$74,Z23=$Z$75,Z23=$Z$76,Z23=$Z$77,Z23=$Z$78,Z23=$Z$79,Z23=$Z$80,Z23=$Z$81,Z23=$Z$82,Z23=$Z$83,Z23=$Z$84,Z23=$Z$85,Z23=$Z$86,Z23=$Z$87,Z23=$Z$88)),"Fehler",0)</f>
        <v>0</v>
      </c>
      <c r="AH23" s="13"/>
    </row>
    <row r="24" spans="1:34" ht="15.75" x14ac:dyDescent="0.25">
      <c r="A24" s="11">
        <v>0.60416666666666663</v>
      </c>
      <c r="B24" s="12">
        <v>0.625</v>
      </c>
      <c r="C24" s="6"/>
      <c r="D24" s="15"/>
      <c r="E24" s="16"/>
      <c r="F24" s="16"/>
      <c r="G24" s="15"/>
      <c r="H24" s="16"/>
      <c r="I24" s="16"/>
      <c r="J24" s="16"/>
      <c r="K24">
        <f>IF(AND(D24&lt;&gt;"",OR(D24=D25,D24=D26,D24=D27,D24=D28,D24=D29,D24=D41,D24=D42,D24=D43,D24=D44,D24=D45,D24=D46,D24=D47,D24=D48,D24=D49,D24=D50,D24=D51,D24=D52,D24=D53,D24=D54,D24=D55,D24=D56,D24=D57,D24=D58,D24=D59,D24=D70,D24=D71,D24=D72,D24=D73,D24=D74,D24=D75,D24=D76,D24=D77,D24=D78,D24=D79,D24=D80,D24=D81,D24=D82,D24=D83,D24=D84,D24=D85,D24=D86,D24=D87,D24=D88,D24=O11,D24=O12,D24=O13,D24=O14,D24=O15,D24=O16,D24=O17,D24=O18,D24=O19,D24=O20,D24=O21,D24=O22,D24=O23,D24=O24,D24=O25,D24=O26,D24=O27,D24=O28,D24=O29,D24=O41,D24=O42,D24=O43,D24=O44,D24=O45,D24=O46,D24=O47,D24=O48,D24=O49,D24=O50,D24=O51,D24=O52,D24=O53,D24=O54,D24=O55,D24=O56,D24=O57,D24=O58,D24=O59,D24=O70,D24=O71,D24=O72,D24=O73,D24=O74,D24=O75,D24=O76,D24=O77,D24=O78,D24=O79,D24=O80,D24=O81,D24=O82,D24=O83,D24=O84,D24=O85,D24=O86,D24=O87,D24=O88,D24=Z11,D24=Z12,D24=Z13,D24=Z14,D24=Z15,D24=Z16,D24=Z17,D24=Z18,D24=Z19,D24=Z20,D24=Z21,D24=Z22,D24=Z23,D24=Z24,D24=Z25,D24=Z26,D24=Z27,D24=Z28,D24=Z29,D24=Z41,D24=Z42,D24=Z43,D24=Z44,D24=Z45,D24=Z46,D24=Z47,D24=Z48,D24=Z49,D24=Z50,D24=Z51,D24=Z52,D24=Z53,D24=Z54,D24=Z55,D24=Z56,D24=Z57,D24=Z58,D24=Z59,D24=Z70,D24=Z71,D24=Z72,D24=Z73,D24=Z74,D24=Z75,D24=Z76,D24=Z77,D24=Z78,D24=Z79,D24=Z80,D24=Z81,D24=Z82,D24=Z83,D24=Z84,D24=Z85,D24=Z86,D24=Z87,D24=Z88)),"Fehler",0)</f>
        <v>0</v>
      </c>
      <c r="L24" s="11">
        <v>0.60416666666666663</v>
      </c>
      <c r="M24" s="12">
        <v>0.625</v>
      </c>
      <c r="N24" s="6"/>
      <c r="O24" s="15"/>
      <c r="P24" s="16"/>
      <c r="Q24" s="16"/>
      <c r="R24" s="15"/>
      <c r="S24" s="16"/>
      <c r="T24" s="16"/>
      <c r="U24" s="16"/>
      <c r="V24">
        <f>IF(AND(O24&lt;&gt;"",OR(O24=$O$25,O24=$O$26,O24=$O$27,O24=$O$28,O24=$O$29,O24=$O$41,O24=$O$42,O24=$O$43,O24=$O$44,O24=$O$45,O24=$O$46,O24=$O$47,O24=$O$48,O24=$O$49,O24=$O$50,O24=$O$51,O24=$O$52,O24=$O$53,O24=$O$54,O24=$O$55,O24=$O$56,O24=$O$57,O24=$O$58,O24=$O$59,O24=$O$70,O24=$O$71,O24=$O$72,O24=$O$73,O24=$O$74,O24=$O$75,O24=$O$76,O24=$O$77,O24=$O$78,O24=$O$79,O24=$O$80,O24=$O$81,O24=$O$82,O24=$O$83,O24=$O$84,O24=$O$85,O24=$O$86,O24=$O$87,O24=$O$88,O24=$Z$11,O24=$Z$12,O24=$Z$13,O24=$Z$14,O24=$Z$15,O24=$Z$16,O24=$Z$17,O24=$Z$18,O24=$Z$19,O24=$Z$20,O24=$Z$21,O24=$Z$22,O24=$Z$23,O24=$Z$24,O24=$Z$25,O24=$Z$26,O24=$Z$27,O24=$Z$28,O24=$Z$29,O24=$Z$41,O24=$Z$42,O24=$Z$43,O24=$Z$44,O24=$Z$45,O24=$Z$46,O24=$Z$47,O24=$Z$48,O24=$Z$49,O24=$Z$50,O24=$Z$51,O24=$Z$52,O24=$Z$53,O24=$Z$54,O24=$Z$55,O24=$Z$56,O24=$Z$57,O24=$Z$58,O24=$Z$59,O24=$Z$70,O24=$Z$71,O24=$Z$72,O24=$Z$73,O24=$Z$74,O24=$Z$75,O24=$Z$76,O24=$Z$77,O24=$Z$78,O24=$Z$79,O24=$Z$80,O24=$Z$81,O24=$Z$82,O24=$Z$83,O24=$Z$84,O24=$Z$85,O24=$Z$86,O24=$Z$87,O24=$Z$88)),"Fehler",0)</f>
        <v>0</v>
      </c>
      <c r="W24" s="11">
        <v>0.60416666666666663</v>
      </c>
      <c r="X24" s="12">
        <v>0.625</v>
      </c>
      <c r="Y24" s="6"/>
      <c r="Z24" s="15"/>
      <c r="AA24" s="16"/>
      <c r="AB24" s="16"/>
      <c r="AC24" s="15"/>
      <c r="AD24" s="16"/>
      <c r="AE24" s="16"/>
      <c r="AF24" s="16"/>
      <c r="AG24">
        <f>IF(AND(Z24&lt;&gt;"",OR(Z24=$Z$25,Z24=$Z$26,Z24=$Z$27,Z24=$Z$28,Z24=$Z$29,Z24=$Z$41,Z24=$Z$42,Z24=$Z$43,Z24=$Z$44,Z24=$Z$45,Z24=$Z$46,Z24=$Z$47,Z24=$Z$48,Z24=$Z$49,Z24=$Z$50,Z24=$Z$51,Z24=$Z$52,Z24=$Z$53,Z24=$Z$54,Z24=$Z$55,Z24=$Z$56,Z24=$Z$57,Z24=$Z$58,Z24=$Z$59,Z24=$Z$70,Z24=$Z$71,Z24=$Z$72,Z24=$Z$73,Z24=$Z$74,Z24=$Z$75,Z24=$Z$76,Z24=$Z$77,Z24=$Z$78,Z24=$Z$79,Z24=$Z$80,Z24=$Z$81,Z24=$Z$82,Z24=$Z$83,Z24=$Z$84,Z24=$Z$85,Z24=$Z$86,Z24=$Z$87,Z24=$Z$88)),"Fehler",0)</f>
        <v>0</v>
      </c>
      <c r="AH24" s="13"/>
    </row>
    <row r="25" spans="1:34" ht="15.75" x14ac:dyDescent="0.25">
      <c r="A25" s="11">
        <v>0.64583333333333337</v>
      </c>
      <c r="B25" s="12">
        <v>0.66666666666666663</v>
      </c>
      <c r="C25" s="6"/>
      <c r="D25" s="15"/>
      <c r="E25" s="16"/>
      <c r="F25" s="16"/>
      <c r="G25" s="15"/>
      <c r="H25" s="16"/>
      <c r="I25" s="16"/>
      <c r="J25" s="16"/>
      <c r="K25">
        <f>IF(AND(D25&lt;&gt;"",OR(D25=D26,D25=D27,D25=D28,D25=D29,D25=D41,D25=D42,D25=D43,D25=D44,D25=D45,D25=D46,D25=D47,D25=D48,D25=D49,D25=D50,D25=D51,D25=D52,D25=D53,D25=D54,D25=D55,D25=D56,D25=D57,D25=D58,D25=D59,D25=D70,D25=D71,D25=D72,D25=D73,D25=D74,D25=D75,D25=D76,D25=D77,D25=D78,D25=D79,D25=D80,D25=D81,D25=D82,D25=D83,D25=D84,D25=D85,D25=D86,D25=D87,D25=D88,D25=O11,D25=O12,D25=O13,D25=O14,D25=O15,D25=O16,D25=O17,D25=O18,D25=O19,D25=O20,D25=O21,D25=O22,D25=O23,D25=O24,D25=O25,D25=O26,D25=O27,D25=O28,D25=O29,D25=O41,D25=O42,D25=O43,D25=O44,D25=O45,D25=O46,D25=O47,D25=O48,D25=O49,D25=O50,D25=O51,D25=O52,D25=O53,D25=O54,D25=O55,D25=O56,D25=O57,D25=O58,D25=O59,D25=O70,D25=O71,D25=O72,D25=O73,D25=O74,D25=O75,D25=O76,D25=O77,D25=O78,D25=O79,D25=O80,D25=O81,D25=O82,D25=O83,D25=O84,D25=O85,D25=O86,D25=O87,D25=O88,D25=Z11,D25=Z12,D25=Z13,D25=Z14,D25=Z15,D25=Z16,D25=Z17,D25=Z18,D25=Z19,D25=Z20,D25=Z21,D25=Z22,D25=Z23,D25=Z24,D25=Z25,D25=Z26,D25=Z27,D25=Z28,D25=Z29,D25=Z41,D25=Z42,D25=Z43,D25=Z44,D25=Z45,D25=Z46,D25=Z47,D25=Z48,D25=Z49,D25=Z50,D25=Z51,D25=Z52,D25=Z53,D25=Z54,D25=Z55,D25=Z56,D25=Z57,D25=Z58,D25=Z59,D25=Z70,D25=Z71,D25=Z72,D25=Z73,D25=Z74,D25=Z75,D25=Z76,D25=Z77,D25=Z78,D25=Z79,D25=Z80,D25=Z81,D25=Z82,D25=Z83,D25=Z84,D25=Z85,D25=Z86,D25=Z87,D25=Z88)),"Fehler",0)</f>
        <v>0</v>
      </c>
      <c r="L25" s="11"/>
      <c r="M25" s="12"/>
      <c r="N25" s="6"/>
      <c r="O25" s="15"/>
      <c r="P25" s="16"/>
      <c r="Q25" s="16"/>
      <c r="R25" s="15"/>
      <c r="S25" s="16"/>
      <c r="T25" s="16"/>
      <c r="U25" s="16"/>
      <c r="V25">
        <f>IF(AND(O25&lt;&gt;"",OR(O25=$O$26,O25=$O$27,O25=$O$28,O25=$O$29,O25=$O$41,O25=$O$42,O25=$O$43,O25=$O$44,O25=$O$45,O25=$O$46,O25=$O$47,O25=$O$48,O25=$O$49,O25=$O$50,O25=$O$51,O25=$O$52,O25=$O$53,O25=$O$54,O25=$O$55,O25=$O$56,O25=$O$57,O25=$O$58,O25=$O$59,O25=$O$70,O25=$O$71,O25=$O$72,O25=$O$73,O25=$O$74,O25=$O$75,O25=$O$76,O25=$O$77,O25=$O$78,O25=$O$79,O25=$O$80,O25=$O$81,O25=$O$82,O25=$O$83,O25=$O$84,O25=$O$85,O25=$O$86,O25=$O$87,O25=$O$88,O25=$Z$11,O25=$Z$12,O25=$Z$13,O25=$Z$14,O25=$Z$15,O25=$Z$16,O25=$Z$17,O25=$Z$18,O25=$Z$19,O25=$Z$20,O25=$Z$21,O25=$Z$22,O25=$Z$23,O25=$Z$24,O25=$Z$25,O25=$Z$26,O25=$Z$27,O25=$Z$28,O25=$Z$29,O25=$Z$41,O25=$Z$42,O25=$Z$43,O25=$Z$44,O25=$Z$45,O25=$Z$46,O25=$Z$47,O25=$Z$48,O25=$Z$49,O25=$Z$50,O25=$Z$51,O25=$Z$52,O25=$Z$53,O25=$Z$54,O25=$Z$55,O25=$Z$56,O25=$Z$57,O25=$Z$58,O25=$Z$59,O25=$Z$70,O25=$Z$71,O25=$Z$72,O25=$Z$73,O25=$Z$74,O25=$Z$75,O25=$Z$76,O25=$Z$77,O25=$Z$78,O25=$Z$79,O25=$Z$80,O25=$Z$81,O25=$Z$82,O25=$Z$83,O25=$Z$84,O25=$Z$85,O25=$Z$86,O25=$Z$87,O25=$Z$88)),"Fehler",0)</f>
        <v>0</v>
      </c>
      <c r="W25" s="11"/>
      <c r="X25" s="12"/>
      <c r="Y25" s="6"/>
      <c r="Z25" s="15"/>
      <c r="AA25" s="16"/>
      <c r="AB25" s="16"/>
      <c r="AC25" s="15"/>
      <c r="AD25" s="16"/>
      <c r="AE25" s="16"/>
      <c r="AF25" s="16"/>
      <c r="AG25">
        <f>IF(AND(Z25&lt;&gt;"",OR(Z25=$Z$26,Z25=$Z$27,Z25=$Z$28,Z25=$Z$29,Z25=$Z$41,Z25=$Z$42,Z25=$Z$43,Z25=$Z$44,Z25=$Z$45,Z25=$Z$46,Z25=$Z$47,Z25=$Z$48,Z25=$Z$49,Z25=$Z$50,Z25=$Z$51,Z25=$Z$52,Z25=$Z$53,Z25=$Z$54,Z25=$Z$55,Z25=$Z$56,Z25=$Z$57,Z25=$Z$58,Z25=$Z$59,Z25=$Z$70,Z25=$Z$71,Z25=$Z$72,Z25=$Z$73,Z25=$Z$74,Z25=$Z$75,Z25=$Z$76,Z25=$Z$77,Z25=$Z$78,Z25=$Z$79,Z25=$Z$80,Z25=$Z$81,Z25=$Z$82,Z25=$Z$83,Z25=$Z$84,Z25=$Z$85,Z25=$Z$86,Z25=$Z$87,Z25=$Z$88)),"Fehler",0)</f>
        <v>0</v>
      </c>
      <c r="AH25" s="13"/>
    </row>
    <row r="26" spans="1:34" ht="15.75" x14ac:dyDescent="0.25">
      <c r="A26" s="11"/>
      <c r="B26" s="12"/>
      <c r="C26" s="6"/>
      <c r="D26" s="15"/>
      <c r="E26" s="16"/>
      <c r="F26" s="16"/>
      <c r="G26" s="15"/>
      <c r="H26" s="16"/>
      <c r="I26" s="16"/>
      <c r="J26" s="16"/>
      <c r="K26">
        <f>IF(AND(D26&lt;&gt;"",OR(D26=D27,D26=D28,D26=D29,D26=D41,D26=D42,D26=D43,D26=D44,D26=D45,D26=D46,D26=D47,D26=D48,D26=D49,D26=D50,D26=D51,D26=D52,D26=D53,D26=D54,D26=D55,D26=D56,D26=D57,D26=D58,D26=D59,D26=D70,D26=D71,D26=D72,D26=D73,D26=D74,D26=D75,D26=D76,D26=D77,D26=D78,D26=D79,D26=D80,D26=D81,D26=D82,D26=D83,D26=D84,D26=D85,D26=D86,D26=D87,D26=D88,D26=O11,D26=O12,D26=O13,D26=O14,D26=O15,D26=O16,D26=O17,D26=O18,D26=O19,D26=O20,D26=O21,D26=O22,D26=O23,D26=O24,D26=O25,D26=O26,D26=O27,D26=O28,D26=O29,D26=O41,D26=O42,D26=O43,D26=O44,D26=O45,D26=O46,D26=O47,D26=O48,D26=O49,D26=O50,D26=O51,D26=O52,D26=O53,D26=O54,D26=O55,D26=O56,D26=O57,D26=O58,D26=O59,D26=O70,D26=O71,D26=O72,D26=O73,D26=O74,D26=O75,D26=O76,D26=O77,D26=O78,D26=O79,D26=O80,D26=O81,D26=O82,D26=O83,D26=O84,D26=O85,D26=O86,D26=O87,D26=O88,D26=Z11,D26=Z12,D26=Z13,D26=Z14,D26=Z15,D26=Z16,D26=Z17,D26=Z18,D26=Z19,D26=Z20,D26=Z21,D26=Z22,D26=Z23,D26=Z24,D26=Z25,D26=Z26,D26=Z27,D26=Z28,D26=Z29,D26=Z41,D26=Z42,D26=Z43,D26=Z44,D26=Z45,D26=Z46,D26=Z47,D26=Z48,D26=Z49,D26=Z50,D26=Z51,D26=Z52,D26=Z53,D26=Z54,D26=Z55,D26=Z56,D26=Z57,D26=Z58,D26=Z59,D26=Z70,D26=Z71,D26=Z72,D26=Z73,D26=Z74,D26=Z75,D26=Z76,D26=Z77,D26=Z78,D26=Z79,D26=Z80,D26=Z81,D26=Z82,D26=Z83,D26=Z84,D26=Z85,D26=Z86,D26=Z87,D26=Z88)),"Fehler",0)</f>
        <v>0</v>
      </c>
      <c r="L26" s="11">
        <v>0.64583333333333337</v>
      </c>
      <c r="M26" s="12">
        <v>0.66666666666666663</v>
      </c>
      <c r="N26" s="16"/>
      <c r="O26" s="15"/>
      <c r="P26" s="16"/>
      <c r="Q26" s="16"/>
      <c r="R26" s="15"/>
      <c r="S26" s="16"/>
      <c r="T26" s="16"/>
      <c r="U26" s="16"/>
      <c r="V26">
        <f>IF(AND(O26&lt;&gt;"",OR(O26=$O$27,O26=$O$28,O26=$O$29,O26=$O$41,O26=$O$42,O26=$O$43,O26=$O$44,O26=$O$45,O26=$O$46,O26=$O$47,O26=$O$48,O26=$O$49,O26=$O$50,O26=$O$51,O26=$O$52,O26=$O$53,O26=$O$54,O26=$O$55,O26=$O$56,O26=$O$57,O26=$O$58,O26=$O$59,O26=$O$70,O26=$O$71,O26=$O$72,O26=$O$73,O26=$O$74,O26=$O$75,O26=$O$76,O26=$O$77,O26=$O$78,O26=$O$79,O26=$O$80,O26=$O$81,O26=$O$82,O26=$O$83,O26=$O$84,O26=$O$85,O26=$O$86,O26=$O$87,O26=$O$88,O26=$Z$11,O26=$Z$12,O26=$Z$13,O26=$Z$14,O26=$Z$15,O26=$Z$16,O26=$Z$17,O26=$Z$18,O26=$Z$19,O26=$Z$20,O26=$Z$21,O26=$Z$22,O26=$Z$23,O26=$Z$24,O26=$Z$25,O26=$Z$26,O26=$Z$27,O26=$Z$28,O26=$Z$29,O26=$Z$41,O26=$Z$42,O26=$Z$43,O26=$Z$44,O26=$Z$45,O26=$Z$46,O26=$Z$47,O26=$Z$48,O26=$Z$49,O26=$Z$50,O26=$Z$51,O26=$Z$52,O26=$Z$53,O26=$Z$54,O26=$Z$55,O26=$Z$56,O26=$Z$57,O26=$Z$58,O26=$Z$59,O26=$Z$70,O26=$Z$71,O26=$Z$72,O26=$Z$73,O26=$Z$74,O26=$Z$75,O26=$Z$76,O26=$Z$77,O26=$Z$78,O26=$Z$79,O26=$Z$80,O26=$Z$81,O26=$Z$82,O26=$Z$83,O26=$Z$84,O26=$Z$85,O26=$Z$86,O26=$Z$87,O26=$Z$88)),"Fehler",0)</f>
        <v>0</v>
      </c>
      <c r="W26" s="11">
        <v>0.64583333333333337</v>
      </c>
      <c r="X26" s="12">
        <v>0.66666666666666663</v>
      </c>
      <c r="Y26" s="16"/>
      <c r="Z26" s="15"/>
      <c r="AA26" s="16"/>
      <c r="AB26" s="16"/>
      <c r="AC26" s="15"/>
      <c r="AD26" s="16"/>
      <c r="AE26" s="16"/>
      <c r="AF26" s="16"/>
      <c r="AG26">
        <f>IF(AND(Z26&lt;&gt;"",OR(Z26=$Z$27,Z26=$Z$28,Z26=$Z$29,Z26=$Z$41,Z26=$Z$42,Z26=$Z$43,Z26=$Z$44,Z26=$Z$45,Z26=$Z$46,Z26=$Z$47,Z26=$Z$48,Z26=$Z$49,Z26=$Z$50,Z26=$Z$51,Z26=$Z$52,Z26=$Z$53,Z26=$Z$54,Z26=$Z$55,Z26=$Z$56,Z26=$Z$57,Z26=$Z$58,Z26=$Z$59,Z26=$Z$70,Z26=$Z$71,Z26=$Z$72,Z26=$Z$73,Z26=$Z$74,Z26=$Z$75,Z26=$Z$76,Z26=$Z$77,Z26=$Z$78,Z26=$Z$79,Z26=$Z$80,Z26=$Z$81,Z26=$Z$82,Z26=$Z$83,Z26=$Z$84,Z26=$Z$85,Z26=$Z$86,Z26=$Z$87,Z26=$Z$88)),"Fehler",0)</f>
        <v>0</v>
      </c>
      <c r="AH26" s="13"/>
    </row>
    <row r="27" spans="1:34" ht="15.75" x14ac:dyDescent="0.25">
      <c r="A27" s="11"/>
      <c r="B27" s="12"/>
      <c r="C27" s="16"/>
      <c r="D27" s="15"/>
      <c r="E27" s="15"/>
      <c r="F27" s="15"/>
      <c r="G27" s="15"/>
      <c r="H27" s="15"/>
      <c r="I27" s="16"/>
      <c r="J27" s="16"/>
      <c r="K27">
        <f>IF(AND(D27&lt;&gt;"",OR(D27=D28,D27=D29,D27=D41,D27=D42,D27=D43,D27=D44,D27=D45,D27=D46,D27=D47,D27=D48,D27=D49,D27=D50,D27=D51,D27=D52,D27=D53,D27=D54,D27=D55,D27=D56,D27=D57,D27=D58,D27=D59,D27=D70,D27=D71,D27=D72,D27=D73,D27=D74,D27=D75,D27=D76,D27=D77,D27=D78,D27=D79,D27=D80,D27=D81,D27=D82,D27=D83,D27=D84,D27=D85,D27=D86,D27=D87,D27=D88,D27=O11,D27=O12,D27=O13,D27=O14,D27=O15,D27=O16,D27=O17,D27=O18,D27=O19,D27=O20,D27=O21,D27=O22,D27=O23,D27=O24,D27=O25,D27=O26,D27=O27,D27=O28,D27=O29,D27=O41,D27=O42,D27=O43,D27=O44,D27=O45,D27=O46,D27=O47,D27=O48,D27=O49,D27=O50,D27=O51,D27=O52,D27=O53,D27=O54,D27=O55,D27=O56,D27=O57,D27=O58,D27=O59,D27=O70,D27=O71,D27=O72,D27=O73,D27=O74,D27=O75,D27=O76,D27=O77,D27=O78,D27=O79,D27=O80,D27=O81,D27=O82,D27=O83,D27=O84,D27=O85,D27=O86,D27=O87,D27=O88,D27=Z11,D27=Z12,D27=Z13,D27=Z14,D27=Z15,D27=Z16,D27=Z17,D27=Z18,D27=Z19,D27=Z20,D27=Z21,D27=Z22,D27=Z23,D27=Z24,D27=Z25,D27=Z26,D27=Z27,D27=Z28,D27=Z29,D27=Z41,D27=Z42,D27=Z43,D27=Z44,D27=Z45,D27=Z46,D27=Z47,D27=Z48,D27=Z49,D27=Z50,D27=Z51,D27=Z52,D27=Z53,D27=Z54,D27=Z55,D27=Z56,D27=Z57,D27=Z58,D27=Z59,D27=Z70,D27=Z71,D27=Z72,D27=Z73,D27=Z74,D27=Z75,D27=Z76,D27=Z77,D27=Z78,D27=Z79,D27=Z80,D27=Z81,D27=Z82,D27=Z83,D27=Z84,D27=Z85,D27=Z86,D27=Z87,D27=Z88)),"Fehler",0)</f>
        <v>0</v>
      </c>
      <c r="L27" s="11">
        <v>0.66666666666666663</v>
      </c>
      <c r="M27" s="12">
        <v>0.6875</v>
      </c>
      <c r="N27" s="16"/>
      <c r="O27" s="15"/>
      <c r="P27" s="16"/>
      <c r="Q27" s="16"/>
      <c r="R27" s="15"/>
      <c r="S27" s="16"/>
      <c r="T27" s="16"/>
      <c r="U27" s="16"/>
      <c r="V27">
        <f>IF(AND(O27&lt;&gt;"",OR(O27=$O$28,O27=$O$29,O27=$O$41,O27=$O$42,O27=$O$43,O27=$O$44,O27=$O$45,O27=$O$46,O27=$O$47,O27=$O$48,O27=$O$49,O27=$O$50,O27=$O$51,O27=$O$52,O27=$O$53,O27=$O$54,O27=$O$55,O27=$O$56,O27=$O$57,O27=$O$58,O27=$O$59,O27=$O$70,O27=$O$71,O27=$O$72,O27=$O$73,O27=$O$74,O27=$O$75,O27=$O$76,O27=$O$77,O27=$O$78,O27=$O$79,O27=$O$80,O27=$O$81,O27=$O$82,O27=$O$83,O27=$O$84,O27=$O$85,O27=$O$86,O27=$O$87,O27=$O$88,O27=$Z$11,O27=$Z$12,O27=$Z$13,O27=$Z$14,O27=$Z$15,O27=$Z$16,O27=$Z$17,O27=$Z$18,O27=$Z$19,O27=$Z$20,O27=$Z$21,O27=$Z$22,O27=$Z$23,O27=$Z$24,O27=$Z$25,O27=$Z$26,O27=$Z$27,O27=$Z$28,O27=$Z$29,O27=$Z$41,O27=$Z$42,O27=$Z$43,O27=$Z$44,O27=$Z$45,O27=$Z$46,O27=$Z$47,O27=$Z$48,O27=$Z$49,O27=$Z$50,O27=$Z$51,O27=$Z$52,O27=$Z$53,O27=$Z$54,O27=$Z$55,O27=$Z$56,O27=$Z$57,O27=$Z$58,O27=$Z$59,O27=$Z$70,O27=$Z$71,O27=$Z$72,O27=$Z$73,O27=$Z$74,O27=$Z$75,O27=$Z$76,O27=$Z$77,O27=$Z$78,O27=$Z$79,O27=$Z$80,O27=$Z$81,O27=$Z$82,O27=$Z$83,O27=$Z$84,O27=$Z$85,O27=$Z$86,O27=$Z$87,O27=$Z$88)),"Fehler",0)</f>
        <v>0</v>
      </c>
      <c r="W27" s="11">
        <v>0.66666666666666663</v>
      </c>
      <c r="X27" s="12">
        <v>0.6875</v>
      </c>
      <c r="Y27" s="16"/>
      <c r="Z27" s="15"/>
      <c r="AA27" s="16"/>
      <c r="AB27" s="16"/>
      <c r="AC27" s="15"/>
      <c r="AD27" s="16"/>
      <c r="AE27" s="16"/>
      <c r="AF27" s="16"/>
      <c r="AG27">
        <f>IF(AND(Z27&lt;&gt;"",OR(Z27=$Z$28,Z27=$Z$29,Z27=$Z$41,Z27=$Z$42,Z27=$Z$43,Z27=$Z$44,Z27=$Z$45,Z27=$Z$46,Z27=$Z$47,Z27=$Z$48,Z27=$Z$49,Z27=$Z$50,Z27=$Z$51,Z27=$Z$52,Z27=$Z$53,Z27=$Z$54,Z27=$Z$55,Z27=$Z$56,Z27=$Z$57,Z27=$Z$58,Z27=$Z$59,Z27=$Z$70,Z27=$Z$71,Z27=$Z$72,Z27=$Z$73,Z27=$Z$74,Z27=$Z$75,Z27=$Z$76,Z27=$Z$77,Z27=$Z$78,Z27=$Z$79,Z27=$Z$80,Z27=$Z$81,Z27=$Z$82,Z27=$Z$83,Z27=$Z$84,Z27=$Z$85,Z27=$Z$86,Z27=$Z$87,Z27=$Z$88)),"Fehler",0)</f>
        <v>0</v>
      </c>
      <c r="AH27" s="13"/>
    </row>
    <row r="28" spans="1:34" ht="15.75" x14ac:dyDescent="0.25">
      <c r="A28" s="11"/>
      <c r="B28" s="12"/>
      <c r="C28" s="16"/>
      <c r="D28" s="15"/>
      <c r="E28" s="16"/>
      <c r="F28" s="16"/>
      <c r="G28" s="15"/>
      <c r="H28" s="16"/>
      <c r="I28" s="16"/>
      <c r="J28" s="16"/>
      <c r="K28">
        <f>IF(AND(D28&lt;&gt;"",OR(D28=D29,D28=D41,D28=D42,D28=D43,D28=D44,D28=D45,D28=D46,D28=D47,D28=D48,D28=D49,D28=D50,D28=D51,D28=D52,D28=D53,D28=D54,D28=D55,D28=D56,D28=D57,D28=D58,D28=D59,D28=D70,D28=D71,D28=D72,D28=D73,D28=D74,D28=D75,D28=D76,D28=D77,D28=D78,D28=D79,D28=D80,D28=D81,D28=D82,D28=D83,D28=D84,D28=D85,D28=D86,D28=D87,D28=D88,D28=O11,D28=O12,D28=O13,D28=O14,D28=O15,D28=O16,D28=O17,D28=O18,D28=O19,D28=O20,D28=O21,D28=O22,D28=O23,D28=O24,D28=O25,D28=O26,D28=O27,D28=O28,D28=O29,D28=O41,D28=O42,D28=O43,D28=O44,D28=O45,D28=O46,D28=O47,D28=O48,D28=O49,D28=O50,D28=O51,D28=O52,D28=O53,D28=O54,D28=O55,D28=O56,D28=O57,D28=O58,D28=O59,D28=O70,D28=O71,D28=O72,D28=O73,D28=O74,D28=O75,D28=O76,D28=O77,D28=O78,D28=O79,D28=O80,D28=O81,D28=O82,D28=O83,D28=O84,D28=O85,D28=O86,D28=O87,D28=O88,D28=Z11,D28=Z12,D28=Z13,D28=Z14,D28=Z15,D28=Z16,D28=Z17,D28=Z18,D28=Z19,D28=Z20,D28=Z21,D28=Z22,D28=Z23,D28=Z24,D28=Z25,D28=Z26,D28=Z27,D28=Z28,D28=Z29,D28=Z41,D28=Z42,D28=Z43,D28=Z44,D28=Z45,D28=Z46,D28=Z47,D28=Z48,D28=Z49,D28=Z50,D28=Z51,D28=Z52,D28=Z53,D28=Z54,D28=Z55,D28=Z56,D28=Z57,D28=Z58,D28=Z59,D28=Z70,D28=Z71,D28=Z72,D28=Z73,D28=Z74,D28=Z75,D28=Z76,D28=Z77,D28=Z78,D28=Z79,D28=Z80,D28=Z81,D28=Z82,D28=Z83,D28=Z84,D28=Z85,D28=Z86,D28=Z87,D28=Z88)),"Fehler",0)</f>
        <v>0</v>
      </c>
      <c r="L28" s="11">
        <v>0.6875</v>
      </c>
      <c r="M28" s="12">
        <v>0.70833333333333337</v>
      </c>
      <c r="N28" s="16"/>
      <c r="O28" s="15"/>
      <c r="P28" s="16"/>
      <c r="Q28" s="16"/>
      <c r="R28" s="15"/>
      <c r="S28" s="16"/>
      <c r="T28" s="16"/>
      <c r="U28" s="16"/>
      <c r="V28">
        <f>IF(AND(O28&lt;&gt;"",OR(O28=$O$29,O28=$O$41,O28=$O$42,O28=$O$43,O28=$O$44,O28=$O$45,O28=$O$46,O28=$O$47,O28=$O$48,O28=$O$49,O28=$O$50,O28=$O$51,O28=$O$52,O28=$O$53,O28=$O$54,O28=$O$55,O28=$O$56,O28=$O$57,O28=$O$58,O28=$O$59,O28=$O$70,O28=$O$71,O28=$O$72,O28=$O$73,O28=$O$74,O28=$O$75,O28=$O$76,O28=$O$77,O28=$O$78,O28=$O$79,O28=$O$80,O28=$O$81,O28=$O$82,O28=$O$83,O28=$O$84,O28=$O$85,O28=$O$86,O28=$O$87,O28=$O$88,O28=$Z$11,O28=$Z$12,O28=$Z$13,O28=$Z$14,O28=$Z$15,O28=$Z$16,O28=$Z$17,O28=$Z$18,O28=$Z$19,O28=$Z$20,O28=$Z$21,O28=$Z$22,O28=$Z$23,O28=$Z$24,O28=$Z$25,O28=$Z$26,O28=$Z$27,O28=$Z$28,O28=$Z$29,O28=$Z$41,O28=$Z$42,O28=$Z$43,O28=$Z$44,O28=$Z$45,O28=$Z$46,O28=$Z$47,O28=$Z$48,O28=$Z$49,O28=$Z$50,O28=$Z$51,O28=$Z$52,O28=$Z$53,O28=$Z$54,O28=$Z$55,O28=$Z$56,O28=$Z$57,O28=$Z$58,O28=$Z$59,O28=$Z$70,O28=$Z$71,O28=$Z$72,O28=$Z$73,O28=$Z$74,O28=$Z$75,O28=$Z$76,O28=$Z$77,O28=$Z$78,O28=$Z$79,O28=$Z$80,O28=$Z$81,O28=$Z$82,O28=$Z$83,O28=$Z$84,O28=$Z$85,O28=$Z$86,O28=$Z$87,O28=$Z$88)),"Fehler",0)</f>
        <v>0</v>
      </c>
      <c r="W28" s="11">
        <v>0.6875</v>
      </c>
      <c r="X28" s="12">
        <v>0.70833333333333337</v>
      </c>
      <c r="Y28" s="16"/>
      <c r="Z28" s="15"/>
      <c r="AA28" s="16"/>
      <c r="AB28" s="16"/>
      <c r="AC28" s="15"/>
      <c r="AD28" s="16"/>
      <c r="AE28" s="16"/>
      <c r="AF28" s="16"/>
      <c r="AG28">
        <f>IF(AND(Z28&lt;&gt;"",OR(Z28=$Z$29,Z28=$Z$41,Z28=$Z$42,Z28=$Z$43,Z28=$Z$44,Z28=$Z$45,Z28=$Z$46,Z28=$Z$47,Z28=$Z$48,Z28=$Z$49,Z28=$Z$50,Z28=$Z$51,Z28=$Z$52,Z28=$Z$53,Z28=$Z$54,Z28=$Z$55,Z28=$Z$56,Z28=$Z$57,Z28=$Z$58,Z28=$Z$59,Z28=$Z$70,Z28=$Z$71,Z28=$Z$72,Z28=$Z$73,Z28=$Z$74,Z28=$Z$75,Z28=$Z$76,Z28=$Z$77,Z28=$Z$78,Z28=$Z$79,Z28=$Z$80,Z28=$Z$81,Z28=$Z$82,Z28=$Z$83,Z28=$Z$84,Z28=$Z$85,Z28=$Z$86,Z28=$Z$87,Z28=$Z$88)),"Fehler",0)</f>
        <v>0</v>
      </c>
      <c r="AH28" s="13"/>
    </row>
    <row r="29" spans="1:34" ht="15.75" x14ac:dyDescent="0.25">
      <c r="A29" s="11"/>
      <c r="B29" s="12"/>
      <c r="C29" s="16"/>
      <c r="D29" s="15"/>
      <c r="E29" s="15"/>
      <c r="F29" s="15"/>
      <c r="G29" s="15"/>
      <c r="H29" s="15"/>
      <c r="I29" s="16"/>
      <c r="J29" s="16"/>
      <c r="K29">
        <f>IF(AND(D29&lt;&gt;"",OR(D29=D41,D29=D42,D29=D43,D29=D44,D29=D45,D29=D46,D29=D47,D29=D48,D29=D49,D29=D50,D29=D51,D29=D52,D29=D53,D29=D54,D29=D55,D29=D56,D29=D57,D29=D58,D29=D59,D29=D70,D29=D71,D29=D72,D29=D73,D29=D74,D29=D75,D29=D76,D29=D77,D29=D78,D29=D79,D29=D80,D29=D81,D29=D82,D29=D83,D29=D84,D29=D85,D29=D86,D29=D87,D29=D88,D29=O11,D29=O12,D29=O13,D29=O14,D29=O15,D29=O16,D29=O17,D29=O18,D29=O19,D29=O20,D29=O21,D29=O22,D29=O23,D29=O24,D29=O25,D29=O26,D29=O27,D29=O28,D29=O29,D29=O41,D29=O42,D29=O43,D29=O44,D29=O45,D29=O46,D29=O47,D29=O48,D29=O49,D29=O50,D29=O51,D29=O52,D29=O53,D29=O54,D29=O55,D29=O56,D29=O57,D29=O58,D29=O59,D29=O70,D29=O71,D29=O72,D29=O73,D29=O74,D29=O75,D29=O76,D29=O77,D29=O78,D29=O79,D29=O80,D29=O81,D29=O82,D29=O83,D29=O84,D29=O85,D29=O86,D29=O87,D29=O88,D29=Z11,D29=Z12,D29=Z13,D29=Z14,D29=Z15,D29=Z16,D29=Z17,D29=Z18,D29=Z19,D29=Z20,D29=Z21,D29=Z22,D29=Z23,D29=Z24,D29=Z25,D29=Z26,D29=Z27,D29=Z28,D29=Z29,D29=Z41,D29=Z42,D29=Z43,D29=Z44,D29=Z45,D29=Z46,D29=Z47,D29=Z48,D29=Z49,D29=Z50,D29=Z51,D29=Z52,D29=Z53,D29=Z54,D29=Z55,D29=Z56,D29=Z57,D29=Z58,D29=Z59,D29=Z70,D29=Z71,D29=Z72,D29=Z73,D29=Z74,D29=Z75,D29=Z76,D29=Z77,D29=Z78,D29=Z79,D29=Z80,D29=Z81,D29=Z82,D29=Z83,D29=Z84,D29=Z85,D29=Z86,D29=Z87,D29=Z88)),"Fehler",0)</f>
        <v>0</v>
      </c>
      <c r="L29" s="11">
        <v>0.70833333333333337</v>
      </c>
      <c r="M29" s="12">
        <v>0.72916666666666663</v>
      </c>
      <c r="N29" s="16"/>
      <c r="O29" s="15"/>
      <c r="P29" s="15"/>
      <c r="Q29" s="15"/>
      <c r="R29" s="15"/>
      <c r="S29" s="15"/>
      <c r="T29" s="16"/>
      <c r="U29" s="16"/>
      <c r="V29">
        <f>IF(AND(O29&lt;&gt;"",OR(O29=$O$41,O29=$O$42,O29=$O$43,O29=$O$44,O29=$O$45,O29=$O$46,O29=$O$47,O29=$O$48,O29=$O$49,O29=$O$50,O29=$O$51,O29=$O$52,O29=$O$53,O29=$O$54,O29=$O$55,O29=$O$56,O29=$O$57,O29=$O$58,O29=$O$59,O29=$O$70,O29=$O$71,O29=$O$72,O29=$O$73,O29=$O$74,O29=$O$75,O29=$O$76,O29=$O$77,O29=$O$78,O29=$O$79,O29=$O$80,O29=$O$81,O29=$O$82,O29=$O$83,O29=$O$84,O29=$O$85,O29=$O$86,O29=$O$87,O29=$O$88,O29=$Z$11,O29=$Z$12,O29=$Z$13,O29=$Z$14,O29=$Z$15,O29=$Z$16,O29=$Z$17,O29=$Z$18,O29=$Z$19,O29=$Z$20,O29=$Z$21,O29=$Z$22,O29=$Z$23,O29=$Z$24,O29=$Z$25,O29=$Z$26,O29=$Z$27,O29=$Z$28,O29=$Z$29,O29=$Z$41,O29=$Z$42,O29=$Z$43,O29=$Z$44,O29=$Z$45,O29=$Z$46,O29=$Z$47,O29=$Z$48,O29=$Z$49,O29=$Z$50,O29=$Z$51,O29=$Z$52,O29=$Z$53,O29=$Z$54,O29=$Z$55,O29=$Z$56,O29=$Z$57,O29=$Z$58,O29=$Z$59,O29=$Z$70,O29=$Z$71,O29=$Z$72,O29=$Z$73,O29=$Z$74,O29=$Z$75,O29=$Z$76,O29=$Z$77,O29=$Z$78,O29=$Z$79,O29=$Z$80,O29=$Z$81,O29=$Z$82,O29=$Z$83,O29=$Z$84,O29=$Z$85,O29=$Z$86,O29=$Z$87,O29=$Z$88)),"Fehler",0)</f>
        <v>0</v>
      </c>
      <c r="W29" s="11">
        <v>0.70833333333333337</v>
      </c>
      <c r="X29" s="12">
        <v>0.72916666666666663</v>
      </c>
      <c r="Y29" s="16"/>
      <c r="Z29" s="15"/>
      <c r="AA29" s="15"/>
      <c r="AB29" s="15"/>
      <c r="AC29" s="15"/>
      <c r="AD29" s="15"/>
      <c r="AE29" s="16"/>
      <c r="AF29" s="16"/>
      <c r="AG29">
        <f>IF(AND(Z29&lt;&gt;"",OR(Z29=$Z$41,Z29=$Z$42,Z29=$Z$43,Z29=$Z$44,Z29=$Z$45,Z29=$Z$46,Z29=$Z$47,Z29=$Z$48,Z29=$Z$49,Z29=$Z$50,Z29=$Z$51,Z29=$Z$52,Z29=$Z$53,Z29=$Z$54,Z29=$Z$55,Z29=$Z$56,Z29=$Z$57,Z29=$Z$58,Z29=$Z$59,Z29=$Z$70,Z29=$Z$71,Z29=$Z$72,Z29=$Z$73,Z29=$Z$74,Z29=$Z$75,Z29=$Z$76,Z29=$Z$77,Z29=$Z$78,Z29=$Z$79,Z29=$Z$80,Z29=$Z$81,Z29=$Z$82,Z29=$Z$83,Z29=$Z$84,Z29=$Z$85,Z29=$Z$86,Z29=$Z$87,Z29=$Z$88)),"Fehler",0)</f>
        <v>0</v>
      </c>
      <c r="AH29" s="13"/>
    </row>
    <row r="30" spans="1:3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H30" s="13"/>
    </row>
    <row r="31" spans="1:34" ht="26.25" customHeight="1" x14ac:dyDescent="0.3">
      <c r="A31" s="1" t="s">
        <v>15</v>
      </c>
      <c r="B31" s="1"/>
      <c r="C31" s="2"/>
      <c r="D31" s="22">
        <v>2020</v>
      </c>
      <c r="E31" s="3" t="s">
        <v>23</v>
      </c>
      <c r="F31" s="24"/>
      <c r="I31" s="3" t="s">
        <v>11</v>
      </c>
      <c r="L31" s="1" t="s">
        <v>15</v>
      </c>
      <c r="M31" s="1"/>
      <c r="N31" s="2"/>
      <c r="O31" s="22">
        <v>2020</v>
      </c>
      <c r="P31" s="3" t="s">
        <v>23</v>
      </c>
      <c r="Q31" s="24"/>
      <c r="T31" s="3" t="s">
        <v>11</v>
      </c>
      <c r="W31" s="1" t="s">
        <v>15</v>
      </c>
      <c r="X31" s="1"/>
      <c r="Y31" s="2"/>
      <c r="Z31" s="22">
        <v>2020</v>
      </c>
      <c r="AA31" s="3" t="s">
        <v>23</v>
      </c>
      <c r="AB31" s="24"/>
      <c r="AE31" s="3" t="s">
        <v>11</v>
      </c>
    </row>
    <row r="32" spans="1:34" x14ac:dyDescent="0.2">
      <c r="A32" s="21" t="s">
        <v>120</v>
      </c>
      <c r="C32" s="4"/>
      <c r="E32" s="4"/>
      <c r="F32" s="4"/>
      <c r="H32" s="4"/>
      <c r="L32" s="21" t="s">
        <v>120</v>
      </c>
      <c r="N32" s="4"/>
      <c r="P32" s="4"/>
      <c r="Q32" s="4"/>
      <c r="S32" s="4"/>
      <c r="Y32" s="4"/>
      <c r="AA32" s="4"/>
      <c r="AB32" s="4"/>
      <c r="AD32" s="4"/>
    </row>
    <row r="33" spans="1:35" ht="18" x14ac:dyDescent="0.25">
      <c r="A33" s="20" t="s">
        <v>13</v>
      </c>
      <c r="B33" s="1"/>
      <c r="C33" s="2"/>
      <c r="D33" s="1"/>
      <c r="E33" s="4"/>
      <c r="F33" s="4"/>
      <c r="H33" s="5" t="s">
        <v>16</v>
      </c>
      <c r="J33" s="23">
        <v>207</v>
      </c>
      <c r="L33" s="20" t="s">
        <v>13</v>
      </c>
      <c r="M33" s="1"/>
      <c r="N33" s="2"/>
      <c r="O33" s="1"/>
      <c r="P33" s="4"/>
      <c r="Q33" s="4"/>
      <c r="S33" s="5" t="s">
        <v>16</v>
      </c>
      <c r="U33" s="23">
        <v>205</v>
      </c>
      <c r="W33" s="20" t="s">
        <v>13</v>
      </c>
      <c r="X33" s="1"/>
      <c r="Y33" s="2"/>
      <c r="Z33" s="1"/>
      <c r="AA33" s="4"/>
      <c r="AB33" s="4"/>
      <c r="AD33" s="5" t="s">
        <v>16</v>
      </c>
      <c r="AF33" s="23"/>
    </row>
    <row r="34" spans="1:35" ht="15.75" x14ac:dyDescent="0.25">
      <c r="A34" s="20" t="s">
        <v>17</v>
      </c>
      <c r="C34" s="4"/>
      <c r="E34" s="4"/>
      <c r="F34" s="4"/>
      <c r="H34" s="5" t="s">
        <v>18</v>
      </c>
      <c r="J34" s="23">
        <v>202</v>
      </c>
      <c r="L34" s="20" t="s">
        <v>17</v>
      </c>
      <c r="N34" s="4"/>
      <c r="P34" s="4"/>
      <c r="Q34" s="4"/>
      <c r="S34" s="5" t="s">
        <v>18</v>
      </c>
      <c r="U34" s="23">
        <v>203</v>
      </c>
      <c r="W34" s="20" t="s">
        <v>17</v>
      </c>
      <c r="Y34" s="4"/>
      <c r="AA34" s="4"/>
      <c r="AB34" s="4"/>
      <c r="AD34" s="5" t="s">
        <v>18</v>
      </c>
      <c r="AF34" s="23">
        <v>202</v>
      </c>
    </row>
    <row r="35" spans="1:35" ht="15" x14ac:dyDescent="0.25">
      <c r="A35" s="39" t="s">
        <v>187</v>
      </c>
      <c r="C35" s="4"/>
      <c r="E35" s="4"/>
      <c r="F35" s="4"/>
      <c r="H35" s="4"/>
      <c r="I35" s="19"/>
      <c r="L35" s="39" t="s">
        <v>187</v>
      </c>
      <c r="N35" s="4"/>
      <c r="P35" s="4"/>
      <c r="Q35" s="4"/>
      <c r="S35" s="4"/>
      <c r="T35" s="19"/>
      <c r="W35" s="20"/>
      <c r="Y35" s="4"/>
      <c r="AA35" s="4"/>
      <c r="AB35" s="4"/>
      <c r="AD35" s="4"/>
      <c r="AE35" s="19"/>
    </row>
    <row r="36" spans="1:35" x14ac:dyDescent="0.2">
      <c r="A36" s="6" t="s">
        <v>0</v>
      </c>
      <c r="B36" s="6" t="s">
        <v>8</v>
      </c>
      <c r="C36" s="6" t="s">
        <v>0</v>
      </c>
      <c r="D36" s="6" t="s">
        <v>1</v>
      </c>
      <c r="E36" s="6" t="s">
        <v>2</v>
      </c>
      <c r="F36" s="6" t="s">
        <v>3</v>
      </c>
      <c r="G36" s="7" t="s">
        <v>4</v>
      </c>
      <c r="H36" s="6" t="s">
        <v>5</v>
      </c>
      <c r="I36" s="7" t="s">
        <v>4</v>
      </c>
      <c r="J36" s="6" t="s">
        <v>9</v>
      </c>
      <c r="L36" s="6" t="s">
        <v>0</v>
      </c>
      <c r="M36" s="6" t="s">
        <v>8</v>
      </c>
      <c r="N36" s="6" t="s">
        <v>0</v>
      </c>
      <c r="O36" s="6" t="s">
        <v>1</v>
      </c>
      <c r="P36" s="6" t="s">
        <v>2</v>
      </c>
      <c r="Q36" s="6" t="s">
        <v>3</v>
      </c>
      <c r="R36" s="7" t="s">
        <v>4</v>
      </c>
      <c r="S36" s="6" t="s">
        <v>5</v>
      </c>
      <c r="T36" s="7" t="s">
        <v>4</v>
      </c>
      <c r="U36" s="6" t="s">
        <v>9</v>
      </c>
      <c r="W36" s="6" t="s">
        <v>0</v>
      </c>
      <c r="X36" s="6" t="s">
        <v>8</v>
      </c>
      <c r="Y36" s="6" t="s">
        <v>0</v>
      </c>
      <c r="Z36" s="6" t="s">
        <v>1</v>
      </c>
      <c r="AA36" s="6" t="s">
        <v>2</v>
      </c>
      <c r="AB36" s="6" t="s">
        <v>3</v>
      </c>
      <c r="AC36" s="7" t="s">
        <v>4</v>
      </c>
      <c r="AD36" s="6" t="s">
        <v>5</v>
      </c>
      <c r="AE36" s="7" t="s">
        <v>4</v>
      </c>
      <c r="AF36" s="6" t="s">
        <v>9</v>
      </c>
    </row>
    <row r="37" spans="1:35" ht="18" x14ac:dyDescent="0.25">
      <c r="A37" s="8"/>
      <c r="B37" s="8"/>
      <c r="C37" s="8"/>
      <c r="D37" s="9"/>
      <c r="E37" s="10"/>
      <c r="F37" s="10"/>
      <c r="G37" s="9"/>
      <c r="H37" s="10"/>
      <c r="I37" s="9"/>
      <c r="J37" s="9"/>
      <c r="L37" s="8"/>
      <c r="M37" s="8"/>
      <c r="N37" s="8"/>
      <c r="O37" s="9"/>
      <c r="P37" s="10"/>
      <c r="Q37" s="10"/>
      <c r="R37" s="9"/>
      <c r="S37" s="10"/>
      <c r="T37" s="9"/>
      <c r="U37" s="9"/>
      <c r="W37" s="8"/>
      <c r="X37" s="8"/>
      <c r="Y37" s="8"/>
      <c r="Z37" s="9"/>
      <c r="AA37" s="10"/>
      <c r="AB37" s="10"/>
      <c r="AC37" s="9"/>
      <c r="AD37" s="10"/>
      <c r="AE37" s="9"/>
      <c r="AF37" s="9"/>
    </row>
    <row r="38" spans="1:35" x14ac:dyDescent="0.2">
      <c r="A38" s="6"/>
      <c r="B38" s="6"/>
      <c r="C38" s="6"/>
      <c r="D38" s="9"/>
      <c r="E38" s="10"/>
      <c r="F38" s="10"/>
      <c r="G38" s="9"/>
      <c r="H38" s="10"/>
      <c r="I38" s="9"/>
      <c r="J38" s="9"/>
      <c r="L38" s="6"/>
      <c r="M38" s="6"/>
      <c r="N38" s="6"/>
      <c r="O38" s="9"/>
      <c r="P38" s="10"/>
      <c r="Q38" s="10"/>
      <c r="R38" s="9"/>
      <c r="S38" s="10"/>
      <c r="T38" s="9"/>
      <c r="U38" s="9"/>
      <c r="W38" s="6"/>
      <c r="X38" s="6"/>
      <c r="Y38" s="6"/>
      <c r="Z38" s="9"/>
      <c r="AA38" s="10"/>
      <c r="AB38" s="10"/>
      <c r="AC38" s="9"/>
      <c r="AD38" s="10"/>
      <c r="AE38" s="9"/>
      <c r="AF38" s="9"/>
    </row>
    <row r="39" spans="1:35" x14ac:dyDescent="0.2">
      <c r="A39" s="6" t="s">
        <v>6</v>
      </c>
      <c r="B39" s="6" t="s">
        <v>7</v>
      </c>
      <c r="C39" s="6"/>
      <c r="D39" s="9"/>
      <c r="E39" s="10"/>
      <c r="F39" s="10"/>
      <c r="G39" s="9"/>
      <c r="H39" s="10"/>
      <c r="I39" s="9"/>
      <c r="J39" s="9"/>
      <c r="L39" s="6" t="s">
        <v>6</v>
      </c>
      <c r="M39" s="6" t="s">
        <v>7</v>
      </c>
      <c r="N39" s="6"/>
      <c r="O39" s="9"/>
      <c r="P39" s="10"/>
      <c r="Q39" s="10"/>
      <c r="R39" s="9"/>
      <c r="S39" s="10"/>
      <c r="T39" s="9"/>
      <c r="U39" s="9"/>
      <c r="W39" s="6" t="s">
        <v>6</v>
      </c>
      <c r="X39" s="6" t="s">
        <v>7</v>
      </c>
      <c r="Y39" s="6"/>
      <c r="Z39" s="9"/>
      <c r="AA39" s="10"/>
      <c r="AB39" s="10"/>
      <c r="AC39" s="9"/>
      <c r="AD39" s="10"/>
      <c r="AE39" s="9"/>
      <c r="AF39" s="9"/>
    </row>
    <row r="40" spans="1:35" x14ac:dyDescent="0.2">
      <c r="A40" s="9"/>
      <c r="B40" s="9"/>
      <c r="C40" s="10"/>
      <c r="D40" s="9"/>
      <c r="E40" s="10"/>
      <c r="F40" s="10"/>
      <c r="G40" s="9"/>
      <c r="H40" s="10"/>
      <c r="I40" s="9"/>
      <c r="J40" s="9"/>
      <c r="L40" s="9"/>
      <c r="M40" s="9"/>
      <c r="N40" s="10"/>
      <c r="O40" s="9"/>
      <c r="P40" s="10"/>
      <c r="Q40" s="10"/>
      <c r="R40" s="9"/>
      <c r="S40" s="10"/>
      <c r="T40" s="9"/>
      <c r="U40" s="9"/>
      <c r="W40" s="9"/>
      <c r="X40" s="9"/>
      <c r="Y40" s="10"/>
      <c r="Z40" s="9"/>
      <c r="AA40" s="10"/>
      <c r="AB40" s="10"/>
      <c r="AC40" s="9"/>
      <c r="AD40" s="10"/>
      <c r="AE40" s="9"/>
      <c r="AF40" s="9"/>
    </row>
    <row r="41" spans="1:35" ht="15.75" x14ac:dyDescent="0.25">
      <c r="A41" s="11">
        <v>0.33333333333333331</v>
      </c>
      <c r="B41" s="12">
        <v>0.35416666666666669</v>
      </c>
      <c r="C41" s="6"/>
      <c r="D41" s="15"/>
      <c r="E41" s="10"/>
      <c r="F41" s="10"/>
      <c r="G41" s="15"/>
      <c r="H41" s="16"/>
      <c r="I41" s="16"/>
      <c r="J41" s="16"/>
      <c r="K41">
        <f>IF(AND(D41&lt;&gt;"",OR(D41=D42,D41=D43,D41=D44,D41=D45,D41=D46,D41=D47,D41=D48,D41=D49,D41=D50,D41=D51,D41=D52,D41=D53,D41=D54,D41=D55,D41=D56,D41=D57,D41=D58,D41=D59,D41=D70,D41=D71,D41=D72,D41=D73,D41=D74,D41=D75,D41=D76,D41=D77,D41=D78,D41=D79,D41=D80,D41=D81,D41=D82,D41=D83,D41=D84,D41=D85,D41=D86,D41=D87,D41=D88,D41=O11,D41=O12,D41=O13,D41=O14,D41=O15,D41=O16,D41=O17,D41=O18,D41=O19,D41=O20,D41=O21,D41=O22,D41=O23,D41=O24,D41=O25,D41=O26,D41=O27,D41=O28,D41=O29,D41=O41,D41=O42,D41=O43,D41=O44,D41=O45,D41=O46,D41=O47,D41=O48,D41=O49,D41=O50,D41=O51,D41=O52,D41=O53,D41=O54,D41=O55,D41=O56,D41=O57,D41=O58,D41=O59,D41=O70,D41=O71,D41=O72,D41=O73,D41=O74,D41=O75,D41=O76,D41=O77,D41=O78,D41=O79,D41=O80,D41=O81,D41=O82,D41=O83,D41=O84,D41=O85,D41=O86,D41=O87,D41=O88,D41=Z11,D41=Z12,D41=Z13,D41=Z14,D41=Z15,D41=Z16,D41=Z17,D41=Z18,D41=Z19,D41=Z20,D41=Z21,D41=Z22,D41=Z23,D41=Z24,D41=Z25,D41=Z26,D41=Z27,D41=Z28,D41=Z29,D41=Z41,D41=Z42,D41=Z43,D41=Z44,D41=Z45,D41=Z46,D41=Z47,D41=Z48,D41=Z49,D41=Z50,D41=Z51,D41=Z52,D41=Z53,D41=Z54,D41=Z55,D41=Z56,D41=Z57,D41=Z58,D41=Z59,D41=Z70,D41=Z71,D41=Z72,D41=Z73,D41=Z74,D41=Z75,D41=Z76,D41=Z77,D41=Z78,D41=Z79,D41=Z80,D41=Z81,D41=Z82,D41=Z83,D41=Z84,D41=Z85,D41=Z86,D41=Z87,D41=Z88)),"Fehler",0)</f>
        <v>0</v>
      </c>
      <c r="L41" s="11">
        <v>0.33333333333333331</v>
      </c>
      <c r="M41" s="12">
        <v>0.35416666666666669</v>
      </c>
      <c r="N41" s="6"/>
      <c r="O41" s="15"/>
      <c r="P41" s="16"/>
      <c r="Q41" s="16"/>
      <c r="R41" s="15"/>
      <c r="S41" s="16"/>
      <c r="T41" s="16"/>
      <c r="U41" s="16"/>
      <c r="V41">
        <f>IF(AND(O41&lt;&gt;"",OR(O41=$O$42,O41=$O$43,O41=$O$44,O41=$O$45,O41=$O$46,O41=$O$47,O41=$O$48,O41=$O$49,O41=$O$50,O41=$O$51,O41=$O$52,O41=$O$53,O41=$O$54,O41=$O$55,O41=$O$56,O41=$O$57,O41=$O$58,O41=$O$59,O41=$O$70,O41=$O$71,O41=$O$72,O41=$O$73,O41=$O$74,O41=$O$75,O41=$O$76,O41=$O$77,O41=$O$78,O41=$O$79,O41=$O$80,O41=$O$81,O41=$O$82,O41=$O$83,O41=$O$84,O41=$O$85,O41=$O$86,O41=$O$87,O41=$O$88,O41=$Z$11,O41=$Z$12,O41=$Z$13,O41=$Z$14,O41=$Z$15,O41=$Z$16,O41=$Z$17,O41=$Z$18,O41=$Z$19,O41=$Z$20,O41=$Z$21,O41=$Z$22,O41=$Z$23,O41=$Z$24,O41=$Z$25,O41=$Z$26,O41=$Z$27,O41=$Z$28,O41=$Z$29,O41=$Z$41,O41=$Z$42,O41=$Z$43,O41=$Z$44,O41=$Z$45,O41=$Z$46,O41=$Z$47,O41=$Z$48,O41=$Z$49,O41=$Z$50,O41=$Z$51,O41=$Z$52,O41=$Z$53,O41=$Z$54,O41=$Z$55,O41=$Z$56,O41=$Z$57,O41=$Z$58,O41=$Z$59,O41=$Z$70,O41=$Z$71,O41=$Z$72,O41=$Z$73,O41=$Z$74,O41=$Z$75,O41=$Z$76,O41=$Z$77,O41=$Z$78,O41=$Z$79,O41=$Z$80,O41=$Z$81,O41=$Z$82,O41=$Z$83,O41=$Z$84,O41=$Z$85,O41=$Z$86,O41=$Z$87,O41=$Z$88)),"Fehler",0)</f>
        <v>0</v>
      </c>
      <c r="W41" s="11">
        <v>0.33333333333333331</v>
      </c>
      <c r="X41" s="12">
        <v>0.35416666666666669</v>
      </c>
      <c r="Y41" s="6"/>
      <c r="Z41" s="15"/>
      <c r="AA41" s="16"/>
      <c r="AB41" s="16"/>
      <c r="AC41" s="15"/>
      <c r="AD41" s="16"/>
      <c r="AE41" s="16"/>
      <c r="AF41" s="16"/>
      <c r="AG41">
        <f>IF(AND(Z41&lt;&gt;"",OR(Z41=$Z$42,Z41=$Z$43,Z41=$Z$44,Z41=$Z$45,Z41=$Z$46,Z41=$Z$47,Z41=$Z$48,Z41=$Z$49,Z41=$Z$50,Z41=$Z$51,Z41=$Z$52,Z41=$Z$53,Z41=$Z$54,Z41=$Z$55,Z41=$Z$56,Z41=$Z$57,Z41=$Z$58,Z41=$Z$59,Z41=$Z$70,Z41=$Z$71,Z41=$Z$72,Z41=$Z$73,Z41=$Z$74,Z41=$Z$75,Z41=$Z$76,Z41=$Z$77,Z41=$Z$78,Z41=$Z$79,Z41=$Z$80,Z41=$Z$81,Z41=$Z$82,Z41=$Z$83,Z41=$Z$84,Z41=$Z$85,Z41=$Z$86,Z41=$Z$87,Z41=$Z$88)),"Fehler",0)</f>
        <v>0</v>
      </c>
    </row>
    <row r="42" spans="1:35" ht="15.75" x14ac:dyDescent="0.25">
      <c r="A42" s="11">
        <v>0.35416666666666669</v>
      </c>
      <c r="B42" s="12">
        <v>0.375</v>
      </c>
      <c r="C42" s="6"/>
      <c r="D42" s="15"/>
      <c r="E42" s="10"/>
      <c r="F42" s="10"/>
      <c r="G42" s="15"/>
      <c r="H42" s="16"/>
      <c r="I42" s="16"/>
      <c r="J42" s="16"/>
      <c r="K42">
        <f>IF(AND(D42&lt;&gt;"",OR(D42=D43,D42=D44,D42=D45,D42=D46,D42=D47,D42=D48,D42=D49,D42=D50,D42=D51,D42=D52,D42=D53,D42=D54,D42=D55,D42=D56,D42=D57,D42=D58,D42=D59,D42=D70,D42=D71,D42=D72,D42=D73,D42=D74,D42=D75,D42=D76,D42=D77,D42=D78,D42=D79,D42=D80,D42=D81,D42=D82,D42=D83,D42=D84,D42=D85,D42=D86,D42=D87,D42=D88,D42=O11,D42=O12,D42=O13,D42=O14,D42=O15,D42=O16,D42=O17,D42=O18,D42=O19,D42=O20,D42=O21,D42=O22,D42=O23,D42=O24,D42=O25,D42=O26,D42=O27,D42=O28,D42=O29,D42=O41,D42=O42,D42=O43,D42=O44,D42=O45,D42=O46,D42=O47,D42=O48,D42=O49,D42=O50,D42=O51,D42=O52,D42=O53,D42=O54,D42=O55,D42=O56,D42=O57,D42=O58,D42=O59,D42=O70,D42=O71,D42=O72,D42=O73,D42=O74,D42=O75,D42=O76,D42=O77,D42=O78,D42=O79,D42=O80,D42=O81,D42=O82,D42=O83,D42=O84,D42=O85,D42=O86,D42=O87,D42=O88,D42=Z11,D42=Z12,D42=Z13,D42=Z14,D42=Z15,D42=Z16,D42=Z17,D42=Z18,D42=Z19,D42=Z20,D42=Z21,D42=Z22,D42=Z23,D42=Z24,D42=Z25,D42=Z26,D42=Z27,D42=Z28,D42=Z29,D42=Z41,D42=Z42,D42=Z43,D42=Z44,D42=Z45,D42=Z46,D42=Z47,D42=Z48,D42=Z49,D42=Z50,D42=Z51,D42=Z52,D42=Z53,D42=Z54,D42=Z55,D42=Z56,D42=Z57,D42=Z58,D42=Z59,D42=Z70,D42=Z71,D42=Z72,D42=Z73,D42=Z74,D42=Z75,D42=Z76,D42=Z77,D42=Z78,D42=Z79,D42=Z80,D42=Z81,D42=Z82,D42=Z83,D42=Z84,D42=Z85,D42=Z86,D42=Z87,D42=Z88)),"Fehler",0)</f>
        <v>0</v>
      </c>
      <c r="L42" s="11">
        <v>0.35416666666666669</v>
      </c>
      <c r="M42" s="12">
        <v>0.375</v>
      </c>
      <c r="N42" s="6"/>
      <c r="O42" s="15"/>
      <c r="P42" s="16"/>
      <c r="Q42" s="16"/>
      <c r="R42" s="15"/>
      <c r="S42" s="16"/>
      <c r="T42" s="16"/>
      <c r="U42" s="16"/>
      <c r="V42">
        <f>IF(AND(O42&lt;&gt;"",OR(O42=$O$43,O42=$O$44,O42=$O$45,O42=$O$46,O42=$O$47,O42=$O$48,O42=$O$49,O42=$O$50,O42=$O$51,O42=$O$52,O42=$O$53,O42=$O$54,O42=$O$55,O42=$O$56,O42=$O$57,O42=$O$58,O42=$O$59,O42=$O$70,O42=$O$71,O42=$O$72,O42=$O$73,O42=$O$74,O42=$O$75,O42=$O$76,O42=$O$77,O42=$O$78,O42=$O$79,O42=$O$80,O42=$O$81,O42=$O$82,O42=$O$83,O42=$O$84,O42=$O$85,O42=$O$86,O42=$O$87,O42=$O$88,O42=$Z$11,O42=$Z$12,O42=$Z$13,O42=$Z$14,O42=$Z$15,O42=$Z$16,O42=$Z$17,O42=$Z$18,O42=$Z$19,O42=$Z$20,O42=$Z$21,O42=$Z$22,O42=$Z$23,O42=$Z$24,O42=$Z$25,O42=$Z$26,O42=$Z$27,O42=$Z$28,O42=$Z$29,O42=$Z$41,O42=$Z$42,O42=$Z$43,O42=$Z$44,O42=$Z$45,O42=$Z$46,O42=$Z$47,O42=$Z$48,O42=$Z$49,O42=$Z$50,O42=$Z$51,O42=$Z$52,O42=$Z$53,O42=$Z$54,O42=$Z$55,O42=$Z$56,O42=$Z$57,O42=$Z$58,O42=$Z$59,O42=$Z$70,O42=$Z$71,O42=$Z$72,O42=$Z$73,O42=$Z$74,O42=$Z$75,O42=$Z$76,O42=$Z$77,O42=$Z$78,O42=$Z$79,O42=$Z$80,O42=$Z$81,O42=$Z$82,O42=$Z$83,O42=$Z$84,O42=$Z$85,O42=$Z$86,O42=$Z$87,O42=$Z$88)),"Fehler",0)</f>
        <v>0</v>
      </c>
      <c r="W42" s="11">
        <v>0.35416666666666669</v>
      </c>
      <c r="X42" s="12">
        <v>0.375</v>
      </c>
      <c r="Y42" s="6"/>
      <c r="Z42" s="15"/>
      <c r="AA42" s="16"/>
      <c r="AB42" s="16"/>
      <c r="AC42" s="15"/>
      <c r="AD42" s="16"/>
      <c r="AE42" s="16"/>
      <c r="AF42" s="16"/>
      <c r="AG42">
        <f>IF(AND(Z42&lt;&gt;"",OR(Z42=$Z$43,Z42=$Z$44,Z42=$Z$45,Z42=$Z$46,Z42=$Z$47,Z42=$Z$48,Z42=$Z$49,Z42=$Z$50,Z42=$Z$51,Z42=$Z$52,Z42=$Z$53,Z42=$Z$54,Z42=$Z$55,Z42=$Z$56,Z42=$Z$57,Z42=$Z$58,Z42=$Z$59,Z42=$Z$70,Z42=$Z$71,Z42=$Z$72,Z42=$Z$73,Z42=$Z$74,Z42=$Z$75,Z42=$Z$76,Z42=$Z$77,Z42=$Z$78,Z42=$Z$79,Z42=$Z$80,Z42=$Z$81,Z42=$Z$82,Z42=$Z$83,Z42=$Z$84,Z42=$Z$85,Z42=$Z$86,Z42=$Z$87,Z42=$Z$88)),"Fehler",0)</f>
        <v>0</v>
      </c>
    </row>
    <row r="43" spans="1:35" ht="15.75" x14ac:dyDescent="0.25">
      <c r="A43" s="11"/>
      <c r="B43" s="12"/>
      <c r="C43" s="6"/>
      <c r="D43" s="31"/>
      <c r="E43" s="10"/>
      <c r="F43" s="10"/>
      <c r="G43" s="15"/>
      <c r="H43" s="16"/>
      <c r="I43" s="16"/>
      <c r="J43" s="16"/>
      <c r="K43">
        <f>IF(AND(D43&lt;&gt;"",OR(D43=D44,D43=D45,D43=D46,D43=D47,D43=D48,D43=D49,D43=D50,D43=D51,D43=D52,D43=D53,D43=D54,D43=D55,D43=D56,D43=D57,D43=D58,D43=D59,D43=D70,D43=D71,D43=D72,D43=D73,D43=D74,D43=D75,D43=D76,D43=D77,D43=D78,D43=D79,D43=D80,D43=D81,D43=D82,D43=D83,D43=D84,D43=D85,D43=D86,D43=D87,D43=D88,D43=O11,D43=O12,D43=O13,D43=O14,D43=O15,D43=O16,D43=O17,D43=O18,D43=O19,D43=O20,D43=O21,D43=O22,D43=O23,D43=O24,D43=O25,D43=O26,D43=O27,D43=O28,D43=O29,D43=O41,D43=O42,D43=O43,D43=O44,D43=O45,D43=O46,D43=O47,D43=O48,D43=O49,D43=O50,D43=O51,D43=O52,D43=O53,D43=O54,D43=O55,D43=O56,D43=O57,D43=O58,D43=O59,D43=O70,D43=O71,D43=O72,D43=O73,D43=O74,D43=O75,D43=O76,D43=O77,D43=O78,D43=O79,D43=O80,D43=O81,D43=O82,D43=O83,D43=O84,D43=O85,D43=O86,D43=O87,D43=O88,D43=Z11,D43=Z12,D43=Z13,D43=Z14,D43=Z15,D43=Z16,D43=Z17,D43=Z18,D43=Z19,D43=Z20,D43=Z21,D43=Z22,D43=Z23,D43=Z24,D43=Z25,D43=Z26,D43=Z27,D43=Z28,D43=Z29,D43=Z41,D43=Z42,D43=Z43,D43=Z44,D43=Z45,D43=Z46,D43=Z47,D43=Z48,D43=Z49,D43=Z50,D43=Z51,D43=Z52,D43=Z53,D43=Z54,D43=Z55,D43=Z56,D43=Z57,D43=Z58,D43=Z59,D43=Z70,D43=Z71,D43=Z72,D43=Z73,D43=Z74,D43=Z75,D43=Z76,D43=Z77,D43=Z78,D43=Z79,D43=Z80,D43=Z81,D43=Z82,D43=Z83,D43=Z84,D43=Z85,D43=Z86,D43=Z87,D43=Z88)),"Fehler",0)</f>
        <v>0</v>
      </c>
      <c r="L43" s="11">
        <v>0.375</v>
      </c>
      <c r="M43" s="12">
        <v>0.39583333333333331</v>
      </c>
      <c r="N43" s="6"/>
      <c r="O43" s="15"/>
      <c r="P43" s="16"/>
      <c r="Q43" s="16"/>
      <c r="R43" s="15"/>
      <c r="S43" s="16"/>
      <c r="T43" s="16"/>
      <c r="U43" s="16"/>
      <c r="V43">
        <f>IF(AND(O43&lt;&gt;"",OR(O43=$O$44,O43=$O$45,O43=$O$46,O43=$O$47,O43=$O$48,O43=$O$49,O43=$O$50,O43=$O$51,O43=$O$52,O43=$O$53,O43=$O$54,O43=$O$55,O43=$O$56,O43=$O$57,O43=$O$58,O43=$O$59,O43=$O$70,O43=$O$71,O43=$O$72,O43=$O$73,O43=$O$74,O43=$O$75,O43=$O$76,O43=$O$77,O43=$O$78,O43=$O$79,O43=$O$80,O43=$O$81,O43=$O$82,O43=$O$83,O43=$O$84,O43=$O$85,O43=$O$86,O43=$O$87,O43=$O$88,O43=$Z$11,O43=$Z$12,O43=$Z$13,O43=$Z$14,O43=$Z$15,O43=$Z$16,O43=$Z$17,O43=$Z$18,O43=$Z$19,O43=$Z$20,O43=$Z$21,O43=$Z$22,O43=$Z$23,O43=$Z$24,O43=$Z$25,O43=$Z$26,O43=$Z$27,O43=$Z$28,O43=$Z$29,O43=$Z$41,O43=$Z$42,O43=$Z$43,O43=$Z$44,O43=$Z$45,O43=$Z$46,O43=$Z$47,O43=$Z$48,O43=$Z$49,O43=$Z$50,O43=$Z$51,O43=$Z$52,O43=$Z$53,O43=$Z$54,O43=$Z$55,O43=$Z$56,O43=$Z$57,O43=$Z$58,O43=$Z$59,O43=$Z$70,O43=$Z$71,O43=$Z$72,O43=$Z$73,O43=$Z$74,O43=$Z$75,O43=$Z$76,O43=$Z$77,O43=$Z$78,O43=$Z$79,O43=$Z$80,O43=$Z$81,O43=$Z$82,O43=$Z$83,O43=$Z$84,O43=$Z$85,O43=$Z$86,O43=$Z$87,O43=$Z$88)),"Fehler",0)</f>
        <v>0</v>
      </c>
      <c r="W43" s="11">
        <v>0.375</v>
      </c>
      <c r="X43" s="12">
        <v>0.39583333333333331</v>
      </c>
      <c r="Y43" s="6"/>
      <c r="Z43" s="15"/>
      <c r="AA43" s="16"/>
      <c r="AB43" s="16"/>
      <c r="AC43" s="15"/>
      <c r="AD43" s="16"/>
      <c r="AE43" s="16"/>
      <c r="AF43" s="16"/>
      <c r="AG43">
        <f>IF(AND(Z43&lt;&gt;"",OR(Z43=$Z$44,Z43=$Z$45,Z43=$Z$46,Z43=$Z$47,Z43=$Z$48,Z43=$Z$49,Z43=$Z$50,Z43=$Z$51,Z43=$Z$52,Z43=$Z$53,Z43=$Z$54,Z43=$Z$55,Z43=$Z$56,Z43=$Z$57,Z43=$Z$58,Z43=$Z$59,Z43=$Z$70,Z43=$Z$71,Z43=$Z$72,Z43=$Z$73,Z43=$Z$74,Z43=$Z$75,Z43=$Z$76,Z43=$Z$77,Z43=$Z$78,Z43=$Z$79,Z43=$Z$80,Z43=$Z$81,Z43=$Z$82,Z43=$Z$83,Z43=$Z$84,Z43=$Z$85,Z43=$Z$86,Z43=$Z$87,Z43=$Z$88)),"Fehler",0)</f>
        <v>0</v>
      </c>
    </row>
    <row r="44" spans="1:35" ht="15.75" x14ac:dyDescent="0.25">
      <c r="A44" s="11">
        <v>0.39583333333333331</v>
      </c>
      <c r="B44" s="12">
        <v>0.41666666666666669</v>
      </c>
      <c r="C44" s="6"/>
      <c r="D44" s="15"/>
      <c r="E44" s="16"/>
      <c r="F44" s="16"/>
      <c r="G44" s="15"/>
      <c r="H44" s="16"/>
      <c r="I44" s="16"/>
      <c r="J44" s="29"/>
      <c r="K44">
        <f>IF(AND(D44&lt;&gt;"",OR(D44=D45,D44=D46,D44=D47,D44=D48,D44=D49,D44=D50,D44=D51,D44=D52,D44=D53,D44=D54,D44=D55,D44=D56,D44=D57,D44=D58,D44=D59,D44=D70,D44=D71,D44=D72,D44=D73,D44=D74,D44=D75,D44=D76,D44=D77,D44=D78,D44=D79,D44=D80,D44=D81,D44=D82,D44=D83,D44=D84,D44=D85,D44=D86,D44=D87,D44=D88,D44=O11,D44=O12,D44=O13,D44=O14,D44=O15,D44=O16,D44=O17,D44=O18,D44=O19,D44=O20,D44=O21,D44=O22,D44=O23,D44=O24,D44=O25,D44=O26,D44=O27,D44=O28,D44=O29,D44=O41,D44=O42,D44=O43,D44=O44,D44=O45,D44=O46,D44=O47,D44=O48,D44=O49,D44=O50,D44=O51,D44=O52,D44=O53,D44=O54,D44=O55,D44=O56,D44=O57,D44=O58,D44=O59,D44=O70,D44=O71,D44=O72,D44=O73,D44=O74,D44=O75,D44=O76,D44=O77,D44=O78,D44=O79,D44=O80,D44=O81,D44=O82,D44=O83,D44=O84,D44=O85,D44=O86,D44=O87,D44=O88,D44=Z11,D44=Z12,D44=Z13,D44=Z14,D44=Z15,D44=Z16,D44=Z17,D44=Z18,D44=Z19,D44=Z20,D44=Z21,D44=Z22,D44=Z23,D44=Z24,D44=Z25,D44=Z26,D44=Z27,D44=Z28,D44=Z29,D44=Z41,D44=Z42,D44=Z43,D44=Z44,D44=Z45,D44=Z46,D44=Z47,D44=Z48,D44=Z49,D44=Z50,D44=Z51,D44=Z52,D44=Z53,D44=Z54,D44=Z55,D44=Z56,D44=Z57,D44=Z58,D44=Z59,D44=Z70,D44=Z71,D44=Z72,D44=Z73,D44=Z74,D44=Z75,D44=Z76,D44=Z77,D44=Z78,D44=Z79,D44=Z80,D44=Z81,D44=Z82,D44=Z83,D44=Z84,D44=Z85,D44=Z86,D44=Z87,D44=Z88)),"Fehler",0)</f>
        <v>0</v>
      </c>
      <c r="L44" s="11">
        <v>0.39583333333333331</v>
      </c>
      <c r="M44" s="12">
        <v>0.41666666666666669</v>
      </c>
      <c r="N44" s="6"/>
      <c r="O44" s="15"/>
      <c r="P44" s="10"/>
      <c r="Q44" s="10"/>
      <c r="R44" s="15"/>
      <c r="S44" s="16"/>
      <c r="T44" s="16"/>
      <c r="U44" s="16"/>
      <c r="V44">
        <f>IF(AND(O44&lt;&gt;"",OR(O44=$O$45,O44=$O$46,O44=$O$47,O44=$O$48,O44=$O$49,O44=$O$50,O44=$O$51,O44=$O$52,O44=$O$53,O44=$O$54,O44=$O$55,O44=$O$56,O44=$O$57,O44=$O$58,O44=$O$59,O44=$O$70,O44=$O$71,O44=$O$72,O44=$O$73,O44=$O$74,O44=$O$75,O44=$O$76,O44=$O$77,O44=$O$78,O44=$O$79,O44=$O$80,O44=$O$81,O44=$O$82,O44=$O$83,O44=$O$84,O44=$O$85,O44=$O$86,O44=$O$87,O44=$O$88,O44=$Z$11,O44=$Z$12,O44=$Z$13,O44=$Z$14,O44=$Z$15,O44=$Z$16,O44=$Z$17,O44=$Z$18,O44=$Z$19,O44=$Z$20,O44=$Z$21,O44=$Z$22,O44=$Z$23,O44=$Z$24,O44=$Z$25,O44=$Z$26,O44=$Z$27,O44=$Z$28,O44=$Z$29,O44=$Z$41,O44=$Z$42,O44=$Z$43,O44=$Z$44,O44=$Z$45,O44=$Z$46,O44=$Z$47,O44=$Z$48,O44=$Z$49,O44=$Z$50,O44=$Z$51,O44=$Z$52,O44=$Z$53,O44=$Z$54,O44=$Z$55,O44=$Z$56,O44=$Z$57,O44=$Z$58,O44=$Z$59,O44=$Z$70,O44=$Z$71,O44=$Z$72,O44=$Z$73,O44=$Z$74,O44=$Z$75,O44=$Z$76,O44=$Z$77,O44=$Z$78,O44=$Z$79,O44=$Z$80,O44=$Z$81,O44=$Z$82,O44=$Z$83,O44=$Z$84,O44=$Z$85,O44=$Z$86,O44=$Z$87,O44=$Z$88)),"Fehler",0)</f>
        <v>0</v>
      </c>
      <c r="W44" s="11">
        <v>0.39583333333333331</v>
      </c>
      <c r="X44" s="12">
        <v>0.41666666666666669</v>
      </c>
      <c r="Y44" s="6"/>
      <c r="Z44" s="15"/>
      <c r="AA44" s="16"/>
      <c r="AB44" s="16"/>
      <c r="AC44" s="15"/>
      <c r="AD44" s="16"/>
      <c r="AE44" s="16"/>
      <c r="AF44" s="16"/>
      <c r="AG44">
        <f>IF(AND(Z44&lt;&gt;"",OR(Z44=$Z$45,Z44=$Z$46,Z44=$Z$47,Z44=$Z$48,Z44=$Z$49,Z44=$Z$50,Z44=$Z$51,Z44=$Z$52,Z44=$Z$53,Z44=$Z$54,Z44=$Z$55,Z44=$Z$56,Z44=$Z$57,Z44=$Z$58,Z44=$Z$59,Z44=$Z$70,Z44=$Z$71,Z44=$Z$72,Z44=$Z$73,Z44=$Z$74,Z44=$Z$75,Z44=$Z$76,Z44=$Z$77,Z44=$Z$78,Z44=$Z$79,Z44=$Z$80,Z44=$Z$81,Z44=$Z$82,Z44=$Z$83,Z44=$Z$84,Z44=$Z$85,Z44=$Z$86,Z44=$Z$87,Z44=$Z$88)),"Fehler",0)</f>
        <v>0</v>
      </c>
    </row>
    <row r="45" spans="1:35" ht="15.75" x14ac:dyDescent="0.25">
      <c r="A45" s="11">
        <v>0.41666666666666669</v>
      </c>
      <c r="B45" s="12">
        <v>0.4375</v>
      </c>
      <c r="C45" s="6"/>
      <c r="D45" s="15"/>
      <c r="E45" s="16"/>
      <c r="F45" s="16"/>
      <c r="G45" s="15"/>
      <c r="H45" s="16"/>
      <c r="I45" s="16"/>
      <c r="J45" s="29"/>
      <c r="K45">
        <f>IF(AND(D45&lt;&gt;"",OR(D45=$D$46,D45=$D$47,D45=$D$48,D45=$D$49,D45=$D$50,D45=$D$51,D45=$D$52,D45=$D$53,D45=$D$54,D45=$D$55,D45=$D$56,D45=$D$57,D45=$D$58,D45=$D$59,D45=$D$70,D45=$D$71,D45=$D$72,D45=$D$73,D45=$D$74,D45=$D$75,D45=$D$76,D45=$D$77,D45=$D$78,D45=$D$79,D45=$D$80,D45=$D$81,D45=$D$82,D45=$D$83,D45=$D$84,D45=$D$85,D45=$D$86,D45=$D$87,D45=$D$88,D45=$O$11,D45=$O$12,D45=$O$13,D45=$O$14,D45=$O$15,D45=$O$16,D45=$O$17,D45=$O$18,D45=$O$19,D45=$O$20,D45=$O$21,D45=$O$22,D45=$O$23,D45=$O$24,D45=$O$25,D45=$O$26,D45=$O$27,D45=$O$28,D45=$O$29,D45=$O$41,D45=$O$42,D45=$O$43,D45=$O$44,D45=$O$45,D45=$O$46,D45=$O$47,D45=$O$48,D45=$O$49,D45=$O$50,D45=$O$51,D45=$O$52,D45=$O$53,D45=$O$54,D45=$O$55,D45=$O$56,D45=$O$57,D45=$O$58,D45=$O$59,D45=$O$70,D45=$O$71,D45=$O$72,D45=$O$73,D45=$O$74,D45=$O$75,D45=$O$76,D45=$O$77,D45=$O$78,D45=$O$79,D45=$O$80,D45=$O$81,D45=$O$82,D45=$O$83,D45=$O$84,D45=$O$85,D45=$O$86,D45=$O$87,D45=$O$88,D45=$Z$11,D45=$Z$12,D45=$Z$13,D45=$Z$14,D45=$Z$15,D45=$Z$16,D45=$Z$17,D45=$Z$18,D45=$Z$19,D45=$Z$20,D45=$Z$21,D45=$Z$22,D45=$Z$23,D45=$Z$24,D45=$Z$25,D45=$Z$26,D45=$Z$27,D45=$Z$28,D45=$Z$29,D45=$Z$41,D45=$Z$42,D45=$Z$43,D45=$Z$44,D45=$Z$45,D45=$Z$46,D45=$Z$47,D45=$Z$48,D45=$Z$49,D45=$Z$50,D45=$Z$51,D45=$Z$52,D45=$Z$53,D45=$Z$54,D45=$Z$55,D45=$Z$56,D45=$Z$57,D45=$Z$58,D45=$Z$59,D45=$Z$70,D45=$Z$71,D45=$Z$72,D45=$Z$73,D45=$Z$74,D45=$Z$75,D45=$Z$76,D45=$Z$77,D45=$Z$78,D45=$Z$79,D45=$Z$80,D45=$Z$81,D45=$Z$82,D45=$Z$83,D45=$Z$84,D45=$Z$85,D45=$Z$86,D45=$Z$87,D45=$Z$88)),"Fehler",0)</f>
        <v>0</v>
      </c>
      <c r="L45" s="11">
        <v>0.41666666666666669</v>
      </c>
      <c r="M45" s="12">
        <v>0.4375</v>
      </c>
      <c r="N45" s="6"/>
      <c r="O45" s="15"/>
      <c r="P45" s="10"/>
      <c r="Q45" s="10"/>
      <c r="R45" s="15"/>
      <c r="S45" s="16"/>
      <c r="T45" s="16"/>
      <c r="U45" s="16"/>
      <c r="V45">
        <f>IF(AND(O45&lt;&gt;"",OR(O45=$O$46,O45=$O$47,O45=$O$48,O45=$O$49,O45=$O$50,O45=$O$51,O45=$O$52,O45=$O$53,O45=$O$54,O45=$O$55,O45=$O$56,O45=$O$57,O45=$O$58,O45=$O$59,O45=$O$70,O45=$O$71,O45=$O$72,O45=$O$73,O45=$O$74,O45=$O$75,O45=$O$76,O45=$O$77,O45=$O$78,O45=$O$79,O45=$O$80,O45=$O$81,O45=$O$82,O45=$O$83,O45=$O$84,O45=$O$85,O45=$O$86,O45=$O$87,O45=$O$88,O45=$Z$11,O45=$Z$12,O45=$Z$13,O45=$Z$14,O45=$Z$15,O45=$Z$16,O45=$Z$17,O45=$Z$18,O45=$Z$19,O45=$Z$20,O45=$Z$21,O45=$Z$22,O45=$Z$23,O45=$Z$24,O45=$Z$25,O45=$Z$26,O45=$Z$27,O45=$Z$28,O45=$Z$29,O45=$Z$41,O45=$Z$42,O45=$Z$43,O45=$Z$44,O45=$Z$45,O45=$Z$46,O45=$Z$47,O45=$Z$48,O45=$Z$49,O45=$Z$50,O45=$Z$51,O45=$Z$52,O45=$Z$53,O45=$Z$54,O45=$Z$55,O45=$Z$56,O45=$Z$57,O45=$Z$58,O45=$Z$59,O45=$Z$70,O45=$Z$71,O45=$Z$72,O45=$Z$73,O45=$Z$74,O45=$Z$75,O45=$Z$76,O45=$Z$77,O45=$Z$78,O45=$Z$79,O45=$Z$80,O45=$Z$81,O45=$Z$82,O45=$Z$83,O45=$Z$84,O45=$Z$85,O45=$Z$86,O45=$Z$87,O45=$Z$88)),"Fehler",0)</f>
        <v>0</v>
      </c>
      <c r="W45" s="11"/>
      <c r="X45" s="12"/>
      <c r="Y45" s="6"/>
      <c r="Z45" s="15"/>
      <c r="AA45" s="16"/>
      <c r="AB45" s="16"/>
      <c r="AC45" s="15"/>
      <c r="AD45" s="16"/>
      <c r="AE45" s="16"/>
      <c r="AF45" s="16"/>
      <c r="AG45">
        <f>IF(AND(Z45&lt;&gt;"",OR(Z45=$Z$46,Z45=$Z$47,Z45=$Z$48,Z45=$Z$49,Z45=$Z$50,Z45=$Z$51,Z45=$Z$52,Z45=$Z$53,Z45=$Z$54,Z45=$Z$55,Z45=$Z$56,Z45=$Z$57,Z45=$Z$58,Z45=$Z$59,Z45=$Z$70,Z45=$Z$71,Z45=$Z$72,Z45=$Z$73,Z45=$Z$74,Z45=$Z$75,Z45=$Z$76,Z45=$Z$77,Z45=$Z$78,Z45=$Z$79,Z45=$Z$80,Z45=$Z$81,Z45=$Z$82,Z45=$Z$83,Z45=$Z$84,Z45=$Z$85,Z45=$Z$86,Z45=$Z$87,Z45=$Z$88)),"Fehler",0)</f>
        <v>0</v>
      </c>
      <c r="AH45" s="13"/>
      <c r="AI45" s="13"/>
    </row>
    <row r="46" spans="1:35" ht="15.75" x14ac:dyDescent="0.25">
      <c r="A46" s="11">
        <v>0.4375</v>
      </c>
      <c r="B46" s="12">
        <v>0.45833333333333331</v>
      </c>
      <c r="C46" s="6"/>
      <c r="D46" s="15"/>
      <c r="E46" s="16"/>
      <c r="F46" s="16"/>
      <c r="G46" s="15"/>
      <c r="H46" s="16"/>
      <c r="I46" s="16"/>
      <c r="J46" s="29"/>
      <c r="K46">
        <f>IF(AND(D46&lt;&gt;"",OR(D46=$D$47,D46=$D$48,D46=$D$49,D46=$D$50,D46=$D$51,D46=$D$52,D46=$D$53,D46=$D$54,D46=$D$55,D46=$D$56,D46=$D$57,D46=$D$58,D46=$D$59,D46=$D$70,D46=$D$71,D46=$D$72,D46=$D$73,D46=$D$74,D46=$D$75,D46=$D$76,D46=$D$77,D46=$D$78,D46=$D$79,D46=$D$80,D46=$D$81,D46=$D$82,D46=$D$83,D46=$D$84,D46=$D$85,D46=$D$86,D46=$D$87,D46=$D$88,D46=$O$11,D46=$O$12,D46=$O$13,D46=$O$14,D46=$O$15,D46=$O$16,D46=$O$17,D46=$O$18,D46=$O$19,D46=$O$20,D46=$O$21,D46=$O$22,D46=$O$23,D46=$O$24,D46=$O$25,D46=$O$26,D46=$O$27,D46=$O$28,D46=$O$29,D46=$O$41,D46=$O$42,D46=$O$43,D46=$O$44,D46=$O$45,D46=$O$46,D46=$O$47,D46=$O$48,D46=$O$49,D46=$O$50,D46=$O$51,D46=$O$52,D46=$O$53,D46=$O$54,D46=$O$55,D46=$O$56,D46=$O$57,D46=$O$58,D46=$O$59,D46=$O$70,D46=$O$71,D46=$O$72,D46=$O$73,D46=$O$74,D46=$O$75,D46=$O$76,D46=$O$77,D46=$O$78,D46=$O$79,D46=$O$80,D46=$O$81,D46=$O$82,D46=$O$83,D46=$O$84,D46=$O$85,D46=$O$86,D46=$O$87,D46=$O$88,D46=$Z$11,D46=$Z$12,D46=$Z$13,D46=$Z$14,D46=$Z$15,D46=$Z$16,D46=$Z$17,D46=$Z$18,D46=$Z$19,D46=$Z$20,D46=$Z$21,D46=$Z$22,D46=$Z$23,D46=$Z$24,D46=$Z$25,D46=$Z$26,D46=$Z$27,D46=$Z$28,D46=$Z$29,D46=$Z$41,D46=$Z$42,D46=$Z$43,D46=$Z$44,D46=$Z$45,D46=$Z$46,D46=$Z$47,D46=$Z$48,D46=$Z$49,D46=$Z$50,D46=$Z$51,D46=$Z$52,D46=$Z$53,D46=$Z$54,D46=$Z$55,D46=$Z$56,D46=$Z$57,D46=$Z$58,D46=$Z$59,D46=$Z$70,D46=$Z$71,D46=$Z$72,D46=$Z$73,D46=$Z$74,D46=$Z$75,D46=$Z$76,D46=$Z$77,D46=$Z$78,D46=$Z$79,D46=$Z$80,D46=$Z$81,D46=$Z$82,D46=$Z$83,D46=$Z$84,D46=$Z$85,D46=$Z$86,D46=$Z$87,D46=$Z$88)),"Fehler",0)</f>
        <v>0</v>
      </c>
      <c r="L46" s="11">
        <v>0.4375</v>
      </c>
      <c r="M46" s="12">
        <v>0.45833333333333331</v>
      </c>
      <c r="N46" s="6"/>
      <c r="O46" s="31"/>
      <c r="P46" s="10"/>
      <c r="Q46" s="10"/>
      <c r="R46" s="15"/>
      <c r="S46" s="16"/>
      <c r="T46" s="16"/>
      <c r="U46" s="16"/>
      <c r="V46">
        <f>IF(AND(O46&lt;&gt;"",OR(O46=$O$47,O46=$O$48,O46=$O$49,O46=$O$50,O46=$O$51,O46=$O$52,O46=$O$53,O46=$O$54,O46=$O$55,O46=$O$56,O46=$O$57,O46=$O$58,O46=$O$59,O46=$O$70,O46=$O$71,O46=$O$72,O46=$O$73,O46=$O$74,O46=$O$75,O46=$O$76,O46=$O$77,O46=$O$78,O46=$O$79,O46=$O$80,O46=$O$81,O46=$O$82,O46=$O$83,O46=$O$84,O46=$O$85,O46=$O$86,O46=$O$87,O46=$O$88,O46=$Z$11,O46=$Z$12,O46=$Z$13,O46=$Z$14,O46=$Z$15,O46=$Z$16,O46=$Z$17,O46=$Z$18,O46=$Z$19,O46=$Z$20,O46=$Z$21,O46=$Z$22,O46=$Z$23,O46=$Z$24,O46=$Z$25,O46=$Z$26,O46=$Z$27,O46=$Z$28,O46=$Z$29,O46=$Z$41,O46=$Z$42,O46=$Z$43,O46=$Z$44,O46=$Z$45,O46=$Z$46,O46=$Z$47,O46=$Z$48,O46=$Z$49,O46=$Z$50,O46=$Z$51,O46=$Z$52,O46=$Z$53,O46=$Z$54,O46=$Z$55,O46=$Z$56,O46=$Z$57,O46=$Z$58,O46=$Z$59,O46=$Z$70,O46=$Z$71,O46=$Z$72,O46=$Z$73,O46=$Z$74,O46=$Z$75,O46=$Z$76,O46=$Z$77,O46=$Z$78,O46=$Z$79,O46=$Z$80,O46=$Z$81,O46=$Z$82,O46=$Z$83,O46=$Z$84,O46=$Z$85,O46=$Z$86,O46=$Z$87,O46=$Z$88)),"Fehler",0)</f>
        <v>0</v>
      </c>
      <c r="W46" s="11">
        <v>0.4375</v>
      </c>
      <c r="X46" s="12">
        <v>0.45833333333333331</v>
      </c>
      <c r="Y46" s="6"/>
      <c r="Z46" s="15"/>
      <c r="AA46" s="16"/>
      <c r="AB46" s="16"/>
      <c r="AC46" s="15"/>
      <c r="AD46" s="16"/>
      <c r="AE46" s="16"/>
      <c r="AF46" s="16"/>
      <c r="AG46">
        <f>IF(AND(Z46&lt;&gt;"",OR(Z46=$Z$47,Z46=$Z$48,Z46=$Z$49,Z46=$Z$50,Z46=$Z$51,Z46=$Z$52,Z46=$Z$53,Z46=$Z$54,Z46=$Z$55,Z46=$Z$56,Z46=$Z$57,Z46=$Z$58,Z46=$Z$59,Z46=$Z$70,Z46=$Z$71,Z46=$Z$72,Z46=$Z$73,Z46=$Z$74,Z46=$Z$75,Z46=$Z$76,Z46=$Z$77,Z46=$Z$78,Z46=$Z$79,Z46=$Z$80,Z46=$Z$81,Z46=$Z$82,Z46=$Z$83,Z46=$Z$84,Z46=$Z$85,Z46=$Z$86,Z46=$Z$87,Z46=$Z$88)),"Fehler",0)</f>
        <v>0</v>
      </c>
      <c r="AH46" s="18"/>
      <c r="AI46" s="13"/>
    </row>
    <row r="47" spans="1:35" ht="15.75" x14ac:dyDescent="0.25">
      <c r="A47" s="11">
        <v>0.45833333333333331</v>
      </c>
      <c r="B47" s="12">
        <v>0.47916666666666669</v>
      </c>
      <c r="C47" s="6"/>
      <c r="D47" s="15" t="s">
        <v>91</v>
      </c>
      <c r="E47" s="10" t="s">
        <v>48</v>
      </c>
      <c r="F47" s="10" t="s">
        <v>49</v>
      </c>
      <c r="G47" s="15"/>
      <c r="H47" s="16" t="s">
        <v>50</v>
      </c>
      <c r="I47" s="16"/>
      <c r="J47" s="16" t="s">
        <v>51</v>
      </c>
      <c r="K47">
        <f>IF(AND(D47&lt;&gt;"",OR(D47=$D$48,D47=$D$49,D47=$D$50,D47=$D$51,D47=$D$52,D47=$D$53,D47=$D$54,D47=$D$55,D47=$D$56,D47=$D$57,D47=$D$58,D47=$D$59,D47=$D$70,D47=$D$71,D47=$D$72,D47=$D$73,D47=$D$74,D47=$D$75,D47=$D$76,D47=$D$77,D47=$D$78,D47=$D$79,D47=$D$80,D47=$D$81,D47=$D$82,D47=$D$83,D47=$D$84,D47=$D$85,D47=$D$86,D47=$D$87,D47=$D$88,D47=$O$11,D47=$O$12,D47=$O$13,D47=$O$14,D47=$O$15,D47=$O$16,D47=$O$17,D47=$O$18,D47=$O$19,D47=$O$20,D47=$O$21,D47=$O$22,D47=$O$23,D47=$O$24,D47=$O$25,D47=$O$26,D47=$O$27,D47=$O$28,D47=$O$29,D47=$O$41,D47=$O$42,D47=$O$43,D47=$O$44,D47=$O$45,D47=$O$46,D47=$O$47,D47=$O$48,D47=$O$49,D47=$O$50,D47=$O$51,D47=$O$52,D47=$O$53,D47=$O$54,D47=$O$55,D47=$O$56,D47=$O$57,D47=$O$58,D47=$O$59,D47=$O$70,D47=$O$71,D47=$O$72,D47=$O$73,D47=$O$74,D47=$O$75,D47=$O$76,D47=$O$77,D47=$O$78,D47=$O$79,D47=$O$80,D47=$O$81,D47=$O$82,D47=$O$83,D47=$O$84,D47=$O$85,D47=$O$86,D47=$O$87,D47=$O$88,D47=$Z$11,D47=$Z$12,D47=$Z$13,D47=$Z$14,D47=$Z$15,D47=$Z$16,D47=$Z$17,D47=$Z$18,D47=$Z$19,D47=$Z$20,D47=$Z$21,D47=$Z$22,D47=$Z$23,D47=$Z$24,D47=$Z$25,D47=$Z$26,D47=$Z$27,D47=$Z$28,D47=$Z$29,D47=$Z$41,D47=$Z$42,D47=$Z$43,D47=$Z$44,D47=$Z$45,D47=$Z$46,D47=$Z$47,D47=$Z$48,D47=$Z$49,D47=$Z$50,D47=$Z$51,D47=$Z$52,D47=$Z$53,D47=$Z$54,D47=$Z$55,D47=$Z$56,D47=$Z$57,D47=$Z$58,D47=$Z$59,D47=$Z$70,D47=$Z$71,D47=$Z$72,D47=$Z$73,D47=$Z$74,D47=$Z$75,D47=$Z$76,D47=$Z$77,D47=$Z$78,D47=$Z$79,D47=$Z$80,D47=$Z$81,D47=$Z$82,D47=$Z$83,D47=$Z$84,D47=$Z$85,D47=$Z$86,D47=$Z$87,D47=$Z$88)),"Fehler",0)</f>
        <v>0</v>
      </c>
      <c r="L47" s="11">
        <v>0.45833333333333331</v>
      </c>
      <c r="M47" s="12">
        <v>0.47916666666666669</v>
      </c>
      <c r="N47" s="6"/>
      <c r="O47" s="15"/>
      <c r="P47" s="10"/>
      <c r="Q47" s="10"/>
      <c r="R47" s="15"/>
      <c r="S47" s="16"/>
      <c r="T47" s="16"/>
      <c r="U47" s="16"/>
      <c r="V47">
        <f>IF(AND(O47&lt;&gt;"",OR(O47=$O$48,O47=$O$49,O47=$O$50,O47=$O$51,O47=$O$52,O47=$O$53,O47=$O$54,O47=$O$55,O47=$O$56,O47=$O$57,O47=$O$58,O47=$O$59,O47=$O$70,O47=$O$71,O47=$O$72,O47=$O$73,O47=$O$74,O47=$O$75,O47=$O$76,O47=$O$77,O47=$O$78,O47=$O$79,O47=$O$80,O47=$O$81,O47=$O$82,O47=$O$83,O47=$O$84,O47=$O$85,O47=$O$86,O47=$O$87,O47=$O$88,O47=$Z$11,O47=$Z$12,O47=$Z$13,O47=$Z$14,O47=$Z$15,O47=$Z$16,O47=$Z$17,O47=$Z$18,O47=$Z$19,O47=$Z$20,O47=$Z$21,O47=$Z$22,O47=$Z$23,O47=$Z$24,O47=$Z$25,O47=$Z$26,O47=$Z$27,O47=$Z$28,O47=$Z$29,O47=$Z$41,O47=$Z$42,O47=$Z$43,O47=$Z$44,O47=$Z$45,O47=$Z$46,O47=$Z$47,O47=$Z$48,O47=$Z$49,O47=$Z$50,O47=$Z$51,O47=$Z$52,O47=$Z$53,O47=$Z$54,O47=$Z$55,O47=$Z$56,O47=$Z$57,O47=$Z$58,O47=$Z$59,O47=$Z$70,O47=$Z$71,O47=$Z$72,O47=$Z$73,O47=$Z$74,O47=$Z$75,O47=$Z$76,O47=$Z$77,O47=$Z$78,O47=$Z$79,O47=$Z$80,O47=$Z$81,O47=$Z$82,O47=$Z$83,O47=$Z$84,O47=$Z$85,O47=$Z$86,O47=$Z$87,O47=$Z$88)),"Fehler",0)</f>
        <v>0</v>
      </c>
      <c r="W47" s="11">
        <v>0.45833333333333331</v>
      </c>
      <c r="X47" s="12">
        <v>0.47916666666666669</v>
      </c>
      <c r="Y47" s="6"/>
      <c r="Z47" s="15"/>
      <c r="AA47" s="16"/>
      <c r="AB47" s="16"/>
      <c r="AC47" s="15"/>
      <c r="AD47" s="16"/>
      <c r="AE47" s="16"/>
      <c r="AF47" s="16"/>
      <c r="AG47">
        <f>IF(AND(Z47&lt;&gt;"",OR(Z47=$Z$48,Z47=$Z$49,Z47=$Z$50,Z47=$Z$51,Z47=$Z$52,Z47=$Z$53,Z47=$Z$54,Z47=$Z$55,Z47=$Z$56,Z47=$Z$57,Z47=$Z$58,Z47=$Z$59,Z47=$Z$70,Z47=$Z$71,Z47=$Z$72,Z47=$Z$73,Z47=$Z$74,Z47=$Z$75,Z47=$Z$76,Z47=$Z$77,Z47=$Z$78,Z47=$Z$79,Z47=$Z$80,Z47=$Z$81,Z47=$Z$82,Z47=$Z$83,Z47=$Z$84,Z47=$Z$85,Z47=$Z$86,Z47=$Z$87,Z47=$Z$88)),"Fehler",0)</f>
        <v>0</v>
      </c>
      <c r="AH47" s="18"/>
      <c r="AI47" s="13"/>
    </row>
    <row r="48" spans="1:35" ht="15.75" x14ac:dyDescent="0.25">
      <c r="A48" s="11">
        <v>0.47916666666666669</v>
      </c>
      <c r="B48" s="12">
        <v>0.5</v>
      </c>
      <c r="C48" s="6"/>
      <c r="D48" s="15" t="s">
        <v>27</v>
      </c>
      <c r="E48" s="10" t="s">
        <v>48</v>
      </c>
      <c r="F48" s="10" t="s">
        <v>49</v>
      </c>
      <c r="G48" s="15"/>
      <c r="H48" s="16" t="s">
        <v>50</v>
      </c>
      <c r="I48" s="16"/>
      <c r="J48" s="16" t="s">
        <v>51</v>
      </c>
      <c r="K48">
        <f>IF(AND(D48&lt;&gt;"",OR(D48=$D$49,D48=$D$50,D48=$D$51,D48=$D$52,D48=$D$53,D48=$D$54,D48=$D$55,D48=$D$56,D48=$D$57,D48=$D$58,D48=$D$59,D48=$D$70,D48=$D$71,D48=$D$72,D48=$D$73,D48=$D$74,D48=$D$75,D48=$D$76,D48=$D$77,D48=$D$78,D48=$D$79,D48=$D$80,D48=$D$81,D48=$D$82,D48=$D$83,D48=$D$84,D48=$D$85,D48=$D$86,D48=$D$87,D48=$D$88,D48=$O$11,D48=$O$12,D48=$O$13,D48=$O$14,D48=$O$15,D48=$O$16,D48=$O$17,D48=$O$18,D48=$O$19,D48=$O$20,D48=$O$21,D48=$O$22,D48=$O$23,D48=$O$24,D48=$O$25,D48=$O$26,D48=$O$27,D48=$O$28,D48=$O$29,D48=$O$41,D48=$O$42,D48=$O$43,D48=$O$44,D48=$O$45,D48=$O$46,D48=$O$47,D48=$O$48,D48=$O$49,D48=$O$50,D48=$O$51,D48=$O$52,D48=$O$53,D48=$O$54,D48=$O$55,D48=$O$56,D48=$O$57,D48=$O$58,D48=$O$59,D48=$O$70,D48=$O$71,D48=$O$72,D48=$O$73,D48=$O$74,D48=$O$75,D48=$O$76,D48=$O$77,D48=$O$78,D48=$O$79,D48=$O$80,D48=$O$81,D48=$O$82,D48=$O$83,D48=$O$84,D48=$O$85,D48=$O$86,D48=$O$87,D48=$O$88,D48=$Z$11,D48=$Z$12,D48=$Z$13,D48=$Z$14,D48=$Z$15,D48=$Z$16,D48=$Z$17,D48=$Z$18,D48=$Z$19,D48=$Z$20,D48=$Z$21,D48=$Z$22,D48=$Z$23,D48=$Z$24,D48=$Z$25,D48=$Z$26,D48=$Z$27,D48=$Z$28,D48=$Z$29,D48=$Z$41,D48=$Z$42,D48=$Z$43,D48=$Z$44,D48=$Z$45,D48=$Z$46,D48=$Z$47,D48=$Z$48,D48=$Z$49,D48=$Z$50,D48=$Z$51,D48=$Z$52,D48=$Z$53,D48=$Z$54,D48=$Z$55,D48=$Z$56,D48=$Z$57,D48=$Z$58,D48=$Z$59,D48=$Z$70,D48=$Z$71,D48=$Z$72,D48=$Z$73,D48=$Z$74,D48=$Z$75,D48=$Z$76,D48=$Z$77,D48=$Z$78,D48=$Z$79,D48=$Z$80,D48=$Z$81,D48=$Z$82,D48=$Z$83,D48=$Z$84,D48=$Z$85,D48=$Z$86,D48=$Z$87,D48=$Z$88)),"Fehler",0)</f>
        <v>0</v>
      </c>
      <c r="L48" s="11">
        <v>0.47916666666666669</v>
      </c>
      <c r="M48" s="12">
        <v>0.5</v>
      </c>
      <c r="N48" s="6"/>
      <c r="O48" s="15"/>
      <c r="P48" s="10"/>
      <c r="Q48" s="10"/>
      <c r="R48" s="15"/>
      <c r="S48" s="16"/>
      <c r="T48" s="16"/>
      <c r="U48" s="16"/>
      <c r="V48">
        <f>IF(AND(O48&lt;&gt;"",OR(O48=$O$49,O48=$O$50,O48=$O$51,O48=$O$52,O48=$O$53,O48=$O$54,O48=$O$55,O48=$O$56,O48=$O$57,O48=$O$58,O48=$O$59,O48=$O$70,O48=$O$71,O48=$O$72,O48=$O$73,O48=$O$74,O48=$O$75,O48=$O$76,O48=$O$77,O48=$O$78,O48=$O$79,O48=$O$80,O48=$O$81,O48=$O$82,O48=$O$83,O48=$O$84,O48=$O$85,O48=$O$86,O48=$O$87,O48=$O$88,O48=$Z$11,O48=$Z$12,O48=$Z$13,O48=$Z$14,O48=$Z$15,O48=$Z$16,O48=$Z$17,O48=$Z$18,O48=$Z$19,O48=$Z$20,O48=$Z$21,O48=$Z$22,O48=$Z$23,O48=$Z$24,O48=$Z$25,O48=$Z$26,O48=$Z$27,O48=$Z$28,O48=$Z$29,O48=$Z$41,O48=$Z$42,O48=$Z$43,O48=$Z$44,O48=$Z$45,O48=$Z$46,O48=$Z$47,O48=$Z$48,O48=$Z$49,O48=$Z$50,O48=$Z$51,O48=$Z$52,O48=$Z$53,O48=$Z$54,O48=$Z$55,O48=$Z$56,O48=$Z$57,O48=$Z$58,O48=$Z$59,O48=$Z$70,O48=$Z$71,O48=$Z$72,O48=$Z$73,O48=$Z$74,O48=$Z$75,O48=$Z$76,O48=$Z$77,O48=$Z$78,O48=$Z$79,O48=$Z$80,O48=$Z$81,O48=$Z$82,O48=$Z$83,O48=$Z$84,O48=$Z$85,O48=$Z$86,O48=$Z$87,O48=$Z$88)),"Fehler",0)</f>
        <v>0</v>
      </c>
      <c r="W48" s="11">
        <v>0.47916666666666669</v>
      </c>
      <c r="X48" s="12">
        <v>0.5</v>
      </c>
      <c r="Y48" s="6"/>
      <c r="Z48" s="15"/>
      <c r="AA48" s="16"/>
      <c r="AB48" s="16"/>
      <c r="AC48" s="15"/>
      <c r="AD48" s="16"/>
      <c r="AE48" s="16"/>
      <c r="AF48" s="16"/>
      <c r="AG48">
        <f>IF(AND(Z48&lt;&gt;"",OR(Z48=$Z$49,Z48=$Z$50,Z48=$Z$51,Z48=$Z$52,Z48=$Z$53,Z48=$Z$54,Z48=$Z$55,Z48=$Z$56,Z48=$Z$57,Z48=$Z$58,Z48=$Z$59,Z48=$Z$70,Z48=$Z$71,Z48=$Z$72,Z48=$Z$73,Z48=$Z$74,Z48=$Z$75,Z48=$Z$76,Z48=$Z$77,Z48=$Z$78,Z48=$Z$79,Z48=$Z$80,Z48=$Z$81,Z48=$Z$82,Z48=$Z$83,Z48=$Z$84,Z48=$Z$85,Z48=$Z$86,Z48=$Z$87,Z48=$Z$88)),"Fehler",0)</f>
        <v>0</v>
      </c>
      <c r="AH48" s="17"/>
    </row>
    <row r="49" spans="1:34" ht="15.75" x14ac:dyDescent="0.25">
      <c r="A49" s="11">
        <v>0.5</v>
      </c>
      <c r="B49" s="12">
        <v>0.52083333333333337</v>
      </c>
      <c r="C49" s="6"/>
      <c r="D49" s="31" t="s">
        <v>127</v>
      </c>
      <c r="E49" s="10" t="s">
        <v>48</v>
      </c>
      <c r="F49" s="10" t="s">
        <v>49</v>
      </c>
      <c r="G49" s="15"/>
      <c r="H49" s="16" t="s">
        <v>50</v>
      </c>
      <c r="I49" s="16"/>
      <c r="J49" s="16" t="s">
        <v>51</v>
      </c>
      <c r="K49">
        <f>IF(AND(D49&lt;&gt;"",OR(D49=$D$50,D49=$D$51,D49=$D$52,D49=$D$53,D49=$D$54,D49=$D$55,D49=$D$56,D49=$D$57,D49=$D$58,D49=$D$59,D49=$D$70,D49=$D$71,D49=$D$72,D49=$D$73,D49=$D$74,D49=$D$75,D49=$D$76,D49=$D$77,D49=$D$78,D49=$D$79,D49=$D$80,D49=$D$81,D49=$D$82,D49=$D$83,D49=$D$84,D49=$D$85,D49=$D$86,D49=$D$87,D49=$D$88,D49=$O$11,D49=$O$12,D49=$O$13,D49=$O$14,D49=$O$15,D49=$O$16,D49=$O$17,D49=$O$18,D49=$O$19,D49=$O$20,D49=$O$21,D49=$O$22,D49=$O$23,D49=$O$24,D49=$O$25,D49=$O$26,D49=$O$27,D49=$O$28,D49=$O$29,D49=$O$41,D49=$O$42,D49=$O$43,D49=$O$44,D49=$O$45,D49=$O$46,D49=$O$47,D49=$O$48,D49=$O$49,D49=$O$50,D49=$O$51,D49=$O$52,D49=$O$53,D49=$O$54,D49=$O$55,D49=$O$56,D49=$O$57,D49=$O$58,D49=$O$59,D49=$O$70,D49=$O$71,D49=$O$72,D49=$O$73,D49=$O$74,D49=$O$75,D49=$O$76,D49=$O$77,D49=$O$78,D49=$O$79,D49=$O$80,D49=$O$81,D49=$O$82,D49=$O$83,D49=$O$84,D49=$O$85,D49=$O$86,D49=$O$87,D49=$O$88,D49=$Z$11,D49=$Z$12,D49=$Z$13,D49=$Z$14,D49=$Z$15,D49=$Z$16,D49=$Z$17,D49=$Z$18,D49=$Z$19,D49=$Z$20,D49=$Z$21,D49=$Z$22,D49=$Z$23,D49=$Z$24,D49=$Z$25,D49=$Z$26,D49=$Z$27,D49=$Z$28,D49=$Z$29,D49=$Z$41,D49=$Z$42,D49=$Z$43,D49=$Z$44,D49=$Z$45,D49=$Z$46,D49=$Z$47,D49=$Z$48,D49=$Z$49,D49=$Z$50,D49=$Z$51,D49=$Z$52,D49=$Z$53,D49=$Z$54,D49=$Z$55,D49=$Z$56,D49=$Z$57,D49=$Z$58,D49=$Z$59,D49=$Z$70,D49=$Z$71,D49=$Z$72,D49=$Z$73,D49=$Z$74,D49=$Z$75,D49=$Z$76,D49=$Z$77,D49=$Z$78,D49=$Z$79,D49=$Z$80,D49=$Z$81,D49=$Z$82,D49=$Z$83,D49=$Z$84,D49=$Z$85,D49=$Z$86,D49=$Z$87,D49=$Z$88)),"Fehler",0)</f>
        <v>0</v>
      </c>
      <c r="L49" s="11">
        <v>0.5</v>
      </c>
      <c r="M49" s="12">
        <v>0.52083333333333337</v>
      </c>
      <c r="N49" s="6"/>
      <c r="O49" s="31" t="s">
        <v>94</v>
      </c>
      <c r="P49" s="10" t="s">
        <v>143</v>
      </c>
      <c r="Q49" s="10" t="s">
        <v>89</v>
      </c>
      <c r="R49" s="15"/>
      <c r="S49" s="16" t="s">
        <v>182</v>
      </c>
      <c r="T49" s="16"/>
      <c r="U49" s="16" t="s">
        <v>44</v>
      </c>
      <c r="V49">
        <f>IF(AND(O49&lt;&gt;"",OR(O49=$O$50,O49=$O$51,O49=$O$52,O49=$O$53,O49=$O$54,O49=$O$55,O49=$O$56,O49=$O$57,O49=$O$58,O49=$O$59,O49=$O$70,O49=$O$71,O49=$O$72,O49=$O$73,O49=$O$74,O49=$O$75,O49=$O$76,O49=$O$77,O49=$O$78,O49=$O$79,O49=$O$80,O49=$O$81,O49=$O$82,O49=$O$83,O49=$O$84,O49=$O$85,O49=$O$86,O49=$O$87,O49=$O$88,O49=$Z$11,O49=$Z$12,O49=$Z$13,O49=$Z$14,O49=$Z$15,O49=$Z$16,O49=$Z$17,O49=$Z$18,O49=$Z$19,O49=$Z$20,O49=$Z$21,O49=$Z$22,O49=$Z$23,O49=$Z$24,O49=$Z$25,O49=$Z$26,O49=$Z$27,O49=$Z$28,O49=$Z$29,O49=$Z$41,O49=$Z$42,O49=$Z$43,O49=$Z$44,O49=$Z$45,O49=$Z$46,O49=$Z$47,O49=$Z$48,O49=$Z$49,O49=$Z$50,O49=$Z$51,O49=$Z$52,O49=$Z$53,O49=$Z$54,O49=$Z$55,O49=$Z$56,O49=$Z$57,O49=$Z$58,O49=$Z$59,O49=$Z$70,O49=$Z$71,O49=$Z$72,O49=$Z$73,O49=$Z$74,O49=$Z$75,O49=$Z$76,O49=$Z$77,O49=$Z$78,O49=$Z$79,O49=$Z$80,O49=$Z$81,O49=$Z$82,O49=$Z$83,O49=$Z$84,O49=$Z$85,O49=$Z$86,O49=$Z$87,O49=$Z$88)),"Fehler",0)</f>
        <v>0</v>
      </c>
      <c r="W49" s="11">
        <v>0.5</v>
      </c>
      <c r="X49" s="12">
        <v>0.52083333333333337</v>
      </c>
      <c r="Y49" s="6"/>
      <c r="Z49" s="15"/>
      <c r="AA49" s="16"/>
      <c r="AB49" s="16"/>
      <c r="AC49" s="15"/>
      <c r="AD49" s="16"/>
      <c r="AE49" s="16"/>
      <c r="AF49" s="16"/>
      <c r="AG49">
        <f>IF(AND(Z49&lt;&gt;"",OR(Z49=$Z$50,Z49=$Z$51,Z49=$Z$52,Z49=$Z$53,Z49=$Z$54,Z49=$Z$55,Z49=$Z$56,Z49=$Z$57,Z49=$Z$58,Z49=$Z$59,Z49=$Z$70,Z49=$Z$71,Z49=$Z$72,Z49=$Z$73,Z49=$Z$74,Z49=$Z$75,Z49=$Z$76,Z49=$Z$77,Z49=$Z$78,Z49=$Z$79,Z49=$Z$80,Z49=$Z$81,Z49=$Z$82,Z49=$Z$83,Z49=$Z$84,Z49=$Z$85,Z49=$Z$86,Z49=$Z$87,Z49=$Z$88)),"Fehler",0)</f>
        <v>0</v>
      </c>
      <c r="AH49" s="17"/>
    </row>
    <row r="50" spans="1:34" ht="15.75" x14ac:dyDescent="0.25">
      <c r="A50" s="11">
        <v>0.52083333333333337</v>
      </c>
      <c r="B50" s="12">
        <v>0.54166666666666663</v>
      </c>
      <c r="C50" s="6"/>
      <c r="D50" s="15" t="s">
        <v>153</v>
      </c>
      <c r="E50" s="10" t="s">
        <v>48</v>
      </c>
      <c r="F50" s="10" t="s">
        <v>49</v>
      </c>
      <c r="G50" s="15"/>
      <c r="H50" s="16" t="s">
        <v>50</v>
      </c>
      <c r="I50" s="16"/>
      <c r="J50" s="16" t="s">
        <v>51</v>
      </c>
      <c r="K50">
        <f>IF(AND(D50&lt;&gt;"",OR(D50=$D$51,D50=$D$52,D50=$D$53,D50=$D$54,D50=$D$55,D50=$D$56,D50=$D$57,D50=$D$58,D50=$D$59,D50=$D$70,D50=$D$71,D50=$D$72,D50=$D$73,D50=$D$74,D50=$D$75,D50=$D$76,D50=$D$77,D50=$D$78,D50=$D$79,D50=$D$80,D50=$D$81,D50=$D$82,D50=$D$83,D50=$D$84,D50=$D$85,D50=$D$86,D50=$D$87,D50=$D$88,D50=$O$11,D50=$O$12,D50=$O$13,D50=$O$14,D50=$O$15,D50=$O$16,D50=$O$17,D50=$O$18,D50=$O$19,D50=$O$20,D50=$O$21,D50=$O$22,D50=$O$23,D50=$O$24,D50=$O$25,D50=$O$26,D50=$O$27,D50=$O$28,D50=$O$29,D50=$O$41,D50=$O$42,D50=$O$43,D50=$O$44,D50=$O$45,D50=$O$46,D50=$O$47,D50=$O$48,D50=$O$49,D50=$O$50,D50=$O$51,D50=$O$52,D50=$O$53,D50=$O$54,D50=$O$55,D50=$O$56,D50=$O$57,D50=$O$58,D50=$O$59,D50=$O$70,D50=$O$71,D50=$O$72,D50=$O$73,D50=$O$74,D50=$O$75,D50=$O$76,D50=$O$77,D50=$O$78,D50=$O$79,D50=$O$80,D50=$O$81,D50=$O$82,D50=$O$83,D50=$O$84,D50=$O$85,D50=$O$86,D50=$O$87,D50=$O$88,D50=$Z$11,D50=$Z$12,D50=$Z$13,D50=$Z$14,D50=$Z$15,D50=$Z$16,D50=$Z$17,D50=$Z$18,D50=$Z$19,D50=$Z$20,D50=$Z$21,D50=$Z$22,D50=$Z$23,D50=$Z$24,D50=$Z$25,D50=$Z$26,D50=$Z$27,D50=$Z$28,D50=$Z$29,D50=$Z$41,D50=$Z$42,D50=$Z$43,D50=$Z$44,D50=$Z$45,D50=$Z$46,D50=$Z$47,D50=$Z$48,D50=$Z$49,D50=$Z$50,D50=$Z$51,D50=$Z$52,D50=$Z$53,D50=$Z$54,D50=$Z$55,D50=$Z$56,D50=$Z$57,D50=$Z$58,D50=$Z$59,D50=$Z$70,D50=$Z$71,D50=$Z$72,D50=$Z$73,D50=$Z$74,D50=$Z$75,D50=$Z$76,D50=$Z$77,D50=$Z$78,D50=$Z$79,D50=$Z$80,D50=$Z$81,D50=$Z$82,D50=$Z$83,D50=$Z$84,D50=$Z$85,D50=$Z$86,D50=$Z$87,D50=$Z$88)),"Fehler",0)</f>
        <v>0</v>
      </c>
      <c r="L50" s="11">
        <v>0.52083333333333337</v>
      </c>
      <c r="M50" s="12">
        <v>0.54166666666666663</v>
      </c>
      <c r="N50" s="6"/>
      <c r="O50" s="15" t="s">
        <v>95</v>
      </c>
      <c r="P50" s="10" t="s">
        <v>143</v>
      </c>
      <c r="Q50" s="10" t="s">
        <v>89</v>
      </c>
      <c r="R50" s="15"/>
      <c r="S50" s="16" t="s">
        <v>182</v>
      </c>
      <c r="T50" s="16"/>
      <c r="U50" s="16" t="s">
        <v>44</v>
      </c>
      <c r="V50">
        <f>IF(AND(O50&lt;&gt;"",OR(O50=$O$51,O50=$O$52,O50=$O$53,O50=$O$54,O50=$O$55,O50=$O$56,O50=$O$57,O50=$O$58,O50=$O$59,O50=$O$70,O50=$O$71,O50=$O$72,O50=$O$73,O50=$O$74,O50=$O$75,O50=$O$76,O50=$O$77,O50=$O$78,O50=$O$79,O50=$O$80,O50=$O$81,O50=$O$82,O50=$O$83,O50=$O$84,O50=$O$85,O50=$O$86,O50=$O$87,O50=$O$88,O50=$Z$11,O50=$Z$12,O50=$Z$13,O50=$Z$14,O50=$Z$15,O50=$Z$16,O50=$Z$17,O50=$Z$18,O50=$Z$19,O50=$Z$20,O50=$Z$21,O50=$Z$22,O50=$Z$23,O50=$Z$24,O50=$Z$25,O50=$Z$26,O50=$Z$27,O50=$Z$28,O50=$Z$29,O50=$Z$41,O50=$Z$42,O50=$Z$43,O50=$Z$44,O50=$Z$45,O50=$Z$46,O50=$Z$47,O50=$Z$48,O50=$Z$49,O50=$Z$50,O50=$Z$51,O50=$Z$52,O50=$Z$53,O50=$Z$54,O50=$Z$55,O50=$Z$56,O50=$Z$57,O50=$Z$58,O50=$Z$59,O50=$Z$70,O50=$Z$71,O50=$Z$72,O50=$Z$73,O50=$Z$74,O50=$Z$75,O50=$Z$76,O50=$Z$77,O50=$Z$78,O50=$Z$79,O50=$Z$80,O50=$Z$81,O50=$Z$82,O50=$Z$83,O50=$Z$84,O50=$Z$85,O50=$Z$86,O50=$Z$87,O50=$Z$88)),"Fehler",0)</f>
        <v>0</v>
      </c>
      <c r="W50" s="11"/>
      <c r="X50" s="12"/>
      <c r="Y50" s="6"/>
      <c r="Z50" s="15"/>
      <c r="AA50" s="16"/>
      <c r="AB50" s="16"/>
      <c r="AC50" s="15"/>
      <c r="AD50" s="16"/>
      <c r="AE50" s="16"/>
      <c r="AF50" s="16"/>
      <c r="AG50">
        <f>IF(AND(Z50&lt;&gt;"",OR(Z50=$Z$51,Z50=$Z$52,Z50=$Z$53,Z50=$Z$54,Z50=$Z$55,Z50=$Z$56,Z50=$Z$57,Z50=$Z$58,Z50=$Z$59,Z50=$Z$70,Z50=$Z$71,Z50=$Z$72,Z50=$Z$73,Z50=$Z$74,Z50=$Z$75,Z50=$Z$76,Z50=$Z$77,Z50=$Z$78,Z50=$Z$79,Z50=$Z$80,Z50=$Z$81,Z50=$Z$82,Z50=$Z$83,Z50=$Z$84,Z50=$Z$85,Z50=$Z$86,Z50=$Z$87,Z50=$Z$88)),"Fehler",0)</f>
        <v>0</v>
      </c>
      <c r="AH50" s="17"/>
    </row>
    <row r="51" spans="1:34" ht="15.75" x14ac:dyDescent="0.25">
      <c r="A51" s="11">
        <v>0.54166666666666663</v>
      </c>
      <c r="B51" s="12">
        <v>0.5625</v>
      </c>
      <c r="C51" s="6"/>
      <c r="D51" s="15" t="s">
        <v>66</v>
      </c>
      <c r="E51" s="10" t="s">
        <v>48</v>
      </c>
      <c r="F51" s="10" t="s">
        <v>49</v>
      </c>
      <c r="G51" s="15"/>
      <c r="H51" s="16" t="s">
        <v>50</v>
      </c>
      <c r="I51" s="16"/>
      <c r="J51" s="16" t="s">
        <v>51</v>
      </c>
      <c r="K51">
        <f>IF(AND(D51&lt;&gt;"",OR(D51=$D$52,D51=$D$53,D51=$D$54,D51=$D$55,D51=$D$56,D51=$D$57,D51=$D$58,D51=$D$59,D51=$D$70,D51=$D$71,D51=$D$72,D51=$D$73,D51=$D$74,D51=$D$75,D51=$D$76,D51=$D$77,D51=$D$78,D51=$D$79,D51=$D$80,D51=$D$81,D51=$D$82,D51=$D$83,D51=$D$84,D51=$D$85,D51=$D$86,D51=$D$87,D51=$D$88,D51=$O$11,D51=$O$12,D51=$O$13,D51=$O$14,D51=$O$15,D51=$O$16,D51=$O$17,D51=$O$18,D51=$O$19,D51=$O$20,D51=$O$21,D51=$O$22,D51=$O$23,D51=$O$24,D51=$O$25,D51=$O$26,D51=$O$27,D51=$O$28,D51=$O$29,D51=$O$41,D51=$O$42,D51=$O$43,D51=$O$44,D51=$O$45,D51=$O$46,D51=$O$47,D51=$O$48,D51=$O$49,D51=$O$50,D51=$O$51,D51=$O$52,D51=$O$53,D51=$O$54,D51=$O$55,D51=$O$56,D51=$O$57,D51=$O$58,D51=$O$59,D51=$O$70,D51=$O$71,D51=$O$72,D51=$O$73,D51=$O$74,D51=$O$75,D51=$O$76,D51=$O$77,D51=$O$78,D51=$O$79,D51=$O$80,D51=$O$81,D51=$O$82,D51=$O$83,D51=$O$84,D51=$O$85,D51=$O$86,D51=$O$87,D51=$O$88,D51=$Z$11,D51=$Z$12,D51=$Z$13,D51=$Z$14,D51=$Z$15,D51=$Z$16,D51=$Z$17,D51=$Z$18,D51=$Z$19,D51=$Z$20,D51=$Z$21,D51=$Z$22,D51=$Z$23,D51=$Z$24,D51=$Z$25,D51=$Z$26,D51=$Z$27,D51=$Z$28,D51=$Z$29,D51=$Z$41,D51=$Z$42,D51=$Z$43,D51=$Z$44,D51=$Z$45,D51=$Z$46,D51=$Z$47,D51=$Z$48,D51=$Z$49,D51=$Z$50,D51=$Z$51,D51=$Z$52,D51=$Z$53,D51=$Z$54,D51=$Z$55,D51=$Z$56,D51=$Z$57,D51=$Z$58,D51=$Z$59,D51=$Z$70,D51=$Z$71,D51=$Z$72,D51=$Z$73,D51=$Z$74,D51=$Z$75,D51=$Z$76,D51=$Z$77,D51=$Z$78,D51=$Z$79,D51=$Z$80,D51=$Z$81,D51=$Z$82,D51=$Z$83,D51=$Z$84,D51=$Z$85,D51=$Z$86,D51=$Z$87,D51=$Z$88)),"Fehler",0)</f>
        <v>0</v>
      </c>
      <c r="L51" s="11">
        <v>0.54166666666666663</v>
      </c>
      <c r="M51" s="12">
        <v>0.5625</v>
      </c>
      <c r="N51" s="6"/>
      <c r="O51" s="15" t="s">
        <v>110</v>
      </c>
      <c r="P51" s="10" t="s">
        <v>143</v>
      </c>
      <c r="Q51" s="10" t="s">
        <v>89</v>
      </c>
      <c r="R51" s="15"/>
      <c r="S51" s="16" t="s">
        <v>182</v>
      </c>
      <c r="T51" s="16"/>
      <c r="U51" s="16" t="s">
        <v>44</v>
      </c>
      <c r="V51">
        <f>IF(AND(O51&lt;&gt;"",OR(O51=$O$52,O51=$O$53,O51=$O$54,O51=$O$55,O51=$O$56,O51=$O$57,O51=$O$58,O51=$O$59,O51=$O$70,O51=$O$71,O51=$O$72,O51=$O$73,O51=$O$74,O51=$O$75,O51=$O$76,O51=$O$77,O51=$O$78,O51=$O$79,O51=$O$80,O51=$O$81,O51=$O$82,O51=$O$83,O51=$O$84,O51=$O$85,O51=$O$86,O51=$O$87,O51=$O$88,O51=$Z$11,O51=$Z$12,O51=$Z$13,O51=$Z$14,O51=$Z$15,O51=$Z$16,O51=$Z$17,O51=$Z$18,O51=$Z$19,O51=$Z$20,O51=$Z$21,O51=$Z$22,O51=$Z$23,O51=$Z$24,O51=$Z$25,O51=$Z$26,O51=$Z$27,O51=$Z$28,O51=$Z$29,O51=$Z$41,O51=$Z$42,O51=$Z$43,O51=$Z$44,O51=$Z$45,O51=$Z$46,O51=$Z$47,O51=$Z$48,O51=$Z$49,O51=$Z$50,O51=$Z$51,O51=$Z$52,O51=$Z$53,O51=$Z$54,O51=$Z$55,O51=$Z$56,O51=$Z$57,O51=$Z$58,O51=$Z$59,O51=$Z$70,O51=$Z$71,O51=$Z$72,O51=$Z$73,O51=$Z$74,O51=$Z$75,O51=$Z$76,O51=$Z$77,O51=$Z$78,O51=$Z$79,O51=$Z$80,O51=$Z$81,O51=$Z$82,O51=$Z$83,O51=$Z$84,O51=$Z$85,O51=$Z$86,O51=$Z$87,O51=$Z$88)),"Fehler",0)</f>
        <v>0</v>
      </c>
      <c r="W51" s="11">
        <v>0.54166666666666663</v>
      </c>
      <c r="X51" s="12">
        <v>0.5625</v>
      </c>
      <c r="Y51" s="6"/>
      <c r="Z51" s="15"/>
      <c r="AA51" s="16"/>
      <c r="AB51" s="16"/>
      <c r="AC51" s="15"/>
      <c r="AD51" s="16"/>
      <c r="AE51" s="15"/>
      <c r="AF51" s="16"/>
      <c r="AG51">
        <f>IF(AND(Z51&lt;&gt;"",OR(Z51=$Z$52,Z51=$Z$53,Z51=$Z$54,Z51=$Z$55,Z51=$Z$56,Z51=$Z$57,Z51=$Z$58,Z51=$Z$59,Z51=$Z$70,Z51=$Z$71,Z51=$Z$72,Z51=$Z$73,Z51=$Z$74,Z51=$Z$75,Z51=$Z$76,Z51=$Z$77,Z51=$Z$78,Z51=$Z$79,Z51=$Z$80,Z51=$Z$81,Z51=$Z$82,Z51=$Z$83,Z51=$Z$84,Z51=$Z$85,Z51=$Z$86,Z51=$Z$87,Z51=$Z$88)),"Fehler",0)</f>
        <v>0</v>
      </c>
      <c r="AH51" s="17"/>
    </row>
    <row r="52" spans="1:34" ht="15.75" x14ac:dyDescent="0.25">
      <c r="A52" s="11"/>
      <c r="B52" s="12"/>
      <c r="C52" s="6"/>
      <c r="D52" s="31"/>
      <c r="E52" s="10"/>
      <c r="F52" s="10"/>
      <c r="G52" s="15"/>
      <c r="H52" s="16"/>
      <c r="I52" s="16"/>
      <c r="J52" s="16"/>
      <c r="K52">
        <f>IF(AND(D52&lt;&gt;"",OR(D52=$D$53,D52=$D$54,D52=$D$55,D52=$D$56,D52=$D$57,D52=$D$58,D52=$D$59,D52=$D$70,D52=$D$71,D52=$D$72,D52=$D$73,D52=$D$74,D52=$D$75,D52=$D$76,D52=$D$77,D52=$D$78,D52=$D$79,D52=$D$80,D52=$D$81,D52=$D$82,D52=$D$83,D52=$D$84,D52=$D$85,D52=$D$86,D52=$D$87,D52=$D$88,D52=$O$11,D52=$O$12,D52=$O$13,D52=$O$14,D52=$O$15,D52=$O$16,D52=$O$17,D52=$O$18,D52=$O$19,D52=$O$20,D52=$O$21,D52=$O$22,D52=$O$23,D52=$O$24,D52=$O$25,D52=$O$26,D52=$O$27,D52=$O$28,D52=$O$29,D52=$O$41,D52=$O$42,D52=$O$43,D52=$O$44,D52=$O$45,D52=$O$46,D52=$O$47,D52=$O$48,D52=$O$49,D52=$O$50,D52=$O$51,D52=$O$52,D52=$O$53,D52=$O$54,D52=$O$55,D52=$O$56,D52=$O$57,D52=$O$58,D52=$O$59,D52=$O$70,D52=$O$71,D52=$O$72,D52=$O$73,D52=$O$74,D52=$O$75,D52=$O$76,D52=$O$77,D52=$O$78,D52=$O$79,D52=$O$80,D52=$O$81,D52=$O$82,D52=$O$83,D52=$O$84,D52=$O$85,D52=$O$86,D52=$O$87,D52=$O$88,D52=$Z$11,D52=$Z$12,D52=$Z$13,D52=$Z$14,D52=$Z$15,D52=$Z$16,D52=$Z$17,D52=$Z$18,D52=$Z$19,D52=$Z$20,D52=$Z$21,D52=$Z$22,D52=$Z$23,D52=$Z$24,D52=$Z$25,D52=$Z$26,D52=$Z$27,D52=$Z$28,D52=$Z$29,D52=$Z$41,D52=$Z$42,D52=$Z$43,D52=$Z$44,D52=$Z$45,D52=$Z$46,D52=$Z$47,D52=$Z$48,D52=$Z$49,D52=$Z$50,D52=$Z$51,D52=$Z$52,D52=$Z$53,D52=$Z$54,D52=$Z$55,D52=$Z$56,D52=$Z$57,D52=$Z$58,D52=$Z$59,D52=$Z$70,D52=$Z$71,D52=$Z$72,D52=$Z$73,D52=$Z$74,D52=$Z$75,D52=$Z$76,D52=$Z$77,D52=$Z$78,D52=$Z$79,D52=$Z$80,D52=$Z$81,D52=$Z$82,D52=$Z$83,D52=$Z$84,D52=$Z$85,D52=$Z$86,D52=$Z$87,D52=$Z$88)),"Fehler",0)</f>
        <v>0</v>
      </c>
      <c r="L52" s="11"/>
      <c r="M52" s="12"/>
      <c r="N52" s="6"/>
      <c r="O52" s="31"/>
      <c r="P52" s="10"/>
      <c r="Q52" s="10"/>
      <c r="R52" s="15"/>
      <c r="S52" s="16"/>
      <c r="T52" s="16"/>
      <c r="U52" s="16"/>
      <c r="V52">
        <f>IF(AND(O52&lt;&gt;"",OR(O52=$O$53,O52=$O$54,O52=$O$55,O52=$O$56,O52=$O$57,O52=$O$58,O52=$O$59,O52=$O$70,O52=$O$71,O52=$O$72,O52=$O$73,O52=$O$74,O52=$O$75,O52=$O$76,O52=$O$77,O52=$O$78,O52=$O$79,O52=$O$80,O52=$O$81,O52=$O$82,O52=$O$83,O52=$O$84,O52=$O$85,O52=$O$86,O52=$O$87,O52=$O$88,O52=$Z$11,O52=$Z$12,O52=$Z$13,O52=$Z$14,O52=$Z$15,O52=$Z$16,O52=$Z$17,O52=$Z$18,O52=$Z$19,O52=$Z$20,O52=$Z$21,O52=$Z$22,O52=$Z$23,O52=$Z$24,O52=$Z$25,O52=$Z$26,O52=$Z$27,O52=$Z$28,O52=$Z$29,O52=$Z$41,O52=$Z$42,O52=$Z$43,O52=$Z$44,O52=$Z$45,O52=$Z$46,O52=$Z$47,O52=$Z$48,O52=$Z$49,O52=$Z$50,O52=$Z$51,O52=$Z$52,O52=$Z$53,O52=$Z$54,O52=$Z$55,O52=$Z$56,O52=$Z$57,O52=$Z$58,O52=$Z$59,O52=$Z$70,O52=$Z$71,O52=$Z$72,O52=$Z$73,O52=$Z$74,O52=$Z$75,O52=$Z$76,O52=$Z$77,O52=$Z$78,O52=$Z$79,O52=$Z$80,O52=$Z$81,O52=$Z$82,O52=$Z$83,O52=$Z$84,O52=$Z$85,O52=$Z$86,O52=$Z$87,O52=$Z$88)),"Fehler",0)</f>
        <v>0</v>
      </c>
      <c r="W52" s="11">
        <v>0.5625</v>
      </c>
      <c r="X52" s="12">
        <v>0.58333333333333337</v>
      </c>
      <c r="Y52" s="6"/>
      <c r="Z52" s="15"/>
      <c r="AA52" s="16"/>
      <c r="AB52" s="16"/>
      <c r="AC52" s="15"/>
      <c r="AD52" s="16"/>
      <c r="AE52" s="16"/>
      <c r="AF52" s="16"/>
      <c r="AG52">
        <f>IF(AND(Z52&lt;&gt;"",OR(Z52=$Z$53,Z52=$Z$54,Z52=$Z$55,Z52=$Z$56,Z52=$Z$57,Z52=$Z$58,Z52=$Z$59,Z52=$Z$70,Z52=$Z$71,Z52=$Z$72,Z52=$Z$73,Z52=$Z$74,Z52=$Z$75,Z52=$Z$76,Z52=$Z$77,Z52=$Z$78,Z52=$Z$79,Z52=$Z$80,Z52=$Z$81,Z52=$Z$82,Z52=$Z$83,Z52=$Z$84,Z52=$Z$85,Z52=$Z$86,Z52=$Z$87,Z52=$Z$88)),"Fehler",0)</f>
        <v>0</v>
      </c>
      <c r="AH52" s="17"/>
    </row>
    <row r="53" spans="1:34" ht="15.75" x14ac:dyDescent="0.25">
      <c r="A53" s="11">
        <v>0.58333333333333337</v>
      </c>
      <c r="B53" s="12">
        <v>0.60416666666666663</v>
      </c>
      <c r="C53" s="6"/>
      <c r="D53" s="15" t="s">
        <v>160</v>
      </c>
      <c r="E53" s="10" t="s">
        <v>48</v>
      </c>
      <c r="F53" s="10" t="s">
        <v>49</v>
      </c>
      <c r="G53" s="15"/>
      <c r="H53" s="16" t="s">
        <v>50</v>
      </c>
      <c r="I53" s="16"/>
      <c r="J53" s="16" t="s">
        <v>51</v>
      </c>
      <c r="K53">
        <f>IF(AND(D53&lt;&gt;"",OR(D53=$D$54,D53=$D$55,D53=$D$56,D53=$D$57,D53=$D$58,D53=$D$59,D53=$D$70,D53=$D$71,D53=$D$72,D53=$D$73,D53=$D$74,D53=$D$75,D53=$D$76,D53=$D$77,D53=$D$78,D53=$D$79,D53=$D$80,D53=$D$81,D53=$D$82,D53=$D$83,D53=$D$84,D53=$D$85,D53=$D$86,D53=$D$87,D53=$D$88,D53=$O$11,D53=$O$12,D53=$O$13,D53=$O$14,D53=$O$15,D53=$O$16,D53=$O$17,D53=$O$18,D53=$O$19,D53=$O$20,D53=$O$21,D53=$O$22,D53=$O$23,D53=$O$24,D53=$O$25,D53=$O$26,D53=$O$27,D53=$O$28,D53=$O$29,D53=$O$41,D53=$O$42,D53=$O$43,D53=$O$44,D53=$O$45,D53=$O$46,D53=$O$47,D53=$O$48,D53=$O$49,D53=$O$50,D53=$O$51,D53=$O$52,D53=$O$53,D53=$O$54,D53=$O$55,D53=$O$56,D53=$O$57,D53=$O$58,D53=$O$59,D53=$O$70,D53=$O$71,D53=$O$72,D53=$O$73,D53=$O$74,D53=$O$75,D53=$O$76,D53=$O$77,D53=$O$78,D53=$O$79,D53=$O$80,D53=$O$81,D53=$O$82,D53=$O$83,D53=$O$84,D53=$O$85,D53=$O$86,D53=$O$87,D53=$O$88,D53=$Z$11,D53=$Z$12,D53=$Z$13,D53=$Z$14,D53=$Z$15,D53=$Z$16,D53=$Z$17,D53=$Z$18,D53=$Z$19,D53=$Z$20,D53=$Z$21,D53=$Z$22,D53=$Z$23,D53=$Z$24,D53=$Z$25,D53=$Z$26,D53=$Z$27,D53=$Z$28,D53=$Z$29,D53=$Z$41,D53=$Z$42,D53=$Z$43,D53=$Z$44,D53=$Z$45,D53=$Z$46,D53=$Z$47,D53=$Z$48,D53=$Z$49,D53=$Z$50,D53=$Z$51,D53=$Z$52,D53=$Z$53,D53=$Z$54,D53=$Z$55,D53=$Z$56,D53=$Z$57,D53=$Z$58,D53=$Z$59,D53=$Z$70,D53=$Z$71,D53=$Z$72,D53=$Z$73,D53=$Z$74,D53=$Z$75,D53=$Z$76,D53=$Z$77,D53=$Z$78,D53=$Z$79,D53=$Z$80,D53=$Z$81,D53=$Z$82,D53=$Z$83,D53=$Z$84,D53=$Z$85,D53=$Z$86,D53=$Z$87,D53=$Z$88)),"Fehler",0)</f>
        <v>0</v>
      </c>
      <c r="L53" s="11">
        <v>0.58333333333333337</v>
      </c>
      <c r="M53" s="12">
        <v>0.60416666666666663</v>
      </c>
      <c r="N53" s="6"/>
      <c r="O53" s="15" t="s">
        <v>170</v>
      </c>
      <c r="P53" s="10" t="s">
        <v>143</v>
      </c>
      <c r="Q53" s="10" t="s">
        <v>89</v>
      </c>
      <c r="R53" s="15"/>
      <c r="S53" s="16" t="s">
        <v>182</v>
      </c>
      <c r="T53" s="16"/>
      <c r="U53" s="16" t="s">
        <v>44</v>
      </c>
      <c r="V53">
        <f>IF(AND(O53&lt;&gt;"",OR(O53=$O$54,O53=$O$55,O53=$O$56,O53=$O$57,O53=$O$58,O53=$O$59,O53=$O$70,O53=$O$71,O53=$O$72,O53=$O$73,O53=$O$74,O53=$O$75,O53=$O$76,O53=$O$77,O53=$O$78,O53=$O$79,O53=$O$80,O53=$O$81,O53=$O$82,O53=$O$83,O53=$O$84,O53=$O$85,O53=$O$86,O53=$O$87,O53=$O$88,O53=$Z$11,O53=$Z$12,O53=$Z$13,O53=$Z$14,O53=$Z$15,O53=$Z$16,O53=$Z$17,O53=$Z$18,O53=$Z$19,O53=$Z$20,O53=$Z$21,O53=$Z$22,O53=$Z$23,O53=$Z$24,O53=$Z$25,O53=$Z$26,O53=$Z$27,O53=$Z$28,O53=$Z$29,O53=$Z$41,O53=$Z$42,O53=$Z$43,O53=$Z$44,O53=$Z$45,O53=$Z$46,O53=$Z$47,O53=$Z$48,O53=$Z$49,O53=$Z$50,O53=$Z$51,O53=$Z$52,O53=$Z$53,O53=$Z$54,O53=$Z$55,O53=$Z$56,O53=$Z$57,O53=$Z$58,O53=$Z$59,O53=$Z$70,O53=$Z$71,O53=$Z$72,O53=$Z$73,O53=$Z$74,O53=$Z$75,O53=$Z$76,O53=$Z$77,O53=$Z$78,O53=$Z$79,O53=$Z$80,O53=$Z$81,O53=$Z$82,O53=$Z$83,O53=$Z$84,O53=$Z$85,O53=$Z$86,O53=$Z$87,O53=$Z$88)),"Fehler",0)</f>
        <v>0</v>
      </c>
      <c r="W53" s="11">
        <v>0.58333333333333337</v>
      </c>
      <c r="X53" s="12">
        <v>0.60416666666666663</v>
      </c>
      <c r="Y53" s="6"/>
      <c r="Z53" s="15"/>
      <c r="AA53" s="16"/>
      <c r="AB53" s="16"/>
      <c r="AC53" s="15"/>
      <c r="AD53" s="16"/>
      <c r="AE53" s="16"/>
      <c r="AF53" s="16"/>
      <c r="AG53">
        <f>IF(AND(Z53&lt;&gt;"",OR(Z53=$Z$54,Z53=$Z$55,Z53=$Z$56,Z53=$Z$57,Z53=$Z$58,Z53=$Z$59,Z53=$Z$70,Z53=$Z$71,Z53=$Z$72,Z53=$Z$73,Z53=$Z$74,Z53=$Z$75,Z53=$Z$76,Z53=$Z$77,Z53=$Z$78,Z53=$Z$79,Z53=$Z$80,Z53=$Z$81,Z53=$Z$82,Z53=$Z$83,Z53=$Z$84,Z53=$Z$85,Z53=$Z$86,Z53=$Z$87,Z53=$Z$88)),"Fehler",0)</f>
        <v>0</v>
      </c>
      <c r="AH53" s="17"/>
    </row>
    <row r="54" spans="1:34" ht="15.75" x14ac:dyDescent="0.25">
      <c r="A54" s="11">
        <v>0.60416666666666663</v>
      </c>
      <c r="B54" s="12">
        <v>0.625</v>
      </c>
      <c r="C54" s="6"/>
      <c r="D54" s="15" t="s">
        <v>178</v>
      </c>
      <c r="E54" s="10" t="s">
        <v>48</v>
      </c>
      <c r="F54" s="10" t="s">
        <v>49</v>
      </c>
      <c r="G54" s="15"/>
      <c r="H54" s="16" t="s">
        <v>50</v>
      </c>
      <c r="I54" s="16"/>
      <c r="J54" s="16" t="s">
        <v>51</v>
      </c>
      <c r="K54">
        <f>IF(AND(D54&lt;&gt;"",OR(D54=$D$55,D54=$D$56,D54=$D$57,D54=$D$58,D54=$D$59,D54=$D$70,D54=$D$71,D54=$D$72,D54=$D$73,D54=$D$74,D54=$D$75,D54=$D$76,D54=$D$77,D54=$D$78,D54=$D$79,D54=$D$80,D54=$D$81,D54=$D$82,D54=$D$83,D54=$D$84,D54=$D$85,D54=$D$86,D54=$D$87,D54=$D$88,D54=$O$11,D54=$O$12,D54=$O$13,D54=$O$14,D54=$O$15,D54=$O$16,D54=$O$17,D54=$O$18,D54=$O$19,D54=$O$20,D54=$O$21,D54=$O$22,D54=$O$23,D54=$O$24,D54=$O$25,D54=$O$26,D54=$O$27,D54=$O$28,D54=$O$29,D54=$O$41,D54=$O$42,D54=$O$43,D54=$O$44,D54=$O$45,D54=$O$46,D54=$O$47,D54=$O$48,D54=$O$49,D54=$O$50,D54=$O$51,D54=$O$52,D54=$O$53,D54=$O$54,D54=$O$55,D54=$O$56,D54=$O$57,D54=$O$58,D54=$O$59,D54=$O$70,D54=$O$71,D54=$O$72,D54=$O$73,D54=$O$74,D54=$O$75,D54=$O$76,D54=$O$77,D54=$O$78,D54=$O$79,D54=$O$80,D54=$O$81,D54=$O$82,D54=$O$83,D54=$O$84,D54=$O$85,D54=$O$86,D54=$O$87,D54=$O$88,D54=$Z$11,D54=$Z$12,D54=$Z$13,D54=$Z$14,D54=$Z$15,D54=$Z$16,D54=$Z$17,D54=$Z$18,D54=$Z$19,D54=$Z$20,D54=$Z$21,D54=$Z$22,D54=$Z$23,D54=$Z$24,D54=$Z$25,D54=$Z$26,D54=$Z$27,D54=$Z$28,D54=$Z$29,D54=$Z$41,D54=$Z$42,D54=$Z$43,D54=$Z$44,D54=$Z$45,D54=$Z$46,D54=$Z$47,D54=$Z$48,D54=$Z$49,D54=$Z$50,D54=$Z$51,D54=$Z$52,D54=$Z$53,D54=$Z$54,D54=$Z$55,D54=$Z$56,D54=$Z$57,D54=$Z$58,D54=$Z$59,D54=$Z$70,D54=$Z$71,D54=$Z$72,D54=$Z$73,D54=$Z$74,D54=$Z$75,D54=$Z$76,D54=$Z$77,D54=$Z$78,D54=$Z$79,D54=$Z$80,D54=$Z$81,D54=$Z$82,D54=$Z$83,D54=$Z$84,D54=$Z$85,D54=$Z$86,D54=$Z$87,D54=$Z$88)),"Fehler",0)</f>
        <v>0</v>
      </c>
      <c r="L54" s="11">
        <v>0.60416666666666663</v>
      </c>
      <c r="M54" s="12">
        <v>0.625</v>
      </c>
      <c r="N54" s="6"/>
      <c r="O54" s="15" t="s">
        <v>28</v>
      </c>
      <c r="P54" s="10" t="s">
        <v>143</v>
      </c>
      <c r="Q54" s="10" t="s">
        <v>89</v>
      </c>
      <c r="R54" s="15"/>
      <c r="S54" s="16" t="s">
        <v>182</v>
      </c>
      <c r="T54" s="16"/>
      <c r="U54" s="16" t="s">
        <v>44</v>
      </c>
      <c r="V54">
        <f>IF(AND(O54&lt;&gt;"",OR(O54=$O$55,O54=$O$56,O54=$O$57,O54=$O$58,O54=$O$59,O54=$O$70,O54=$O$71,O54=$O$72,O54=$O$73,O54=$O$74,O54=$O$75,O54=$O$76,O54=$O$77,O54=$O$78,O54=$O$79,O54=$O$80,O54=$O$81,O54=$O$82,O54=$O$83,O54=$O$84,O54=$O$85,O54=$O$86,O54=$O$87,O54=$O$88,O54=$Z$11,O54=$Z$12,O54=$Z$13,O54=$Z$14,O54=$Z$15,O54=$Z$16,O54=$Z$17,O54=$Z$18,O54=$Z$19,O54=$Z$20,O54=$Z$21,O54=$Z$22,O54=$Z$23,O54=$Z$24,O54=$Z$25,O54=$Z$26,O54=$Z$27,O54=$Z$28,O54=$Z$29,O54=$Z$41,O54=$Z$42,O54=$Z$43,O54=$Z$44,O54=$Z$45,O54=$Z$46,O54=$Z$47,O54=$Z$48,O54=$Z$49,O54=$Z$50,O54=$Z$51,O54=$Z$52,O54=$Z$53,O54=$Z$54,O54=$Z$55,O54=$Z$56,O54=$Z$57,O54=$Z$58,O54=$Z$59,O54=$Z$70,O54=$Z$71,O54=$Z$72,O54=$Z$73,O54=$Z$74,O54=$Z$75,O54=$Z$76,O54=$Z$77,O54=$Z$78,O54=$Z$79,O54=$Z$80,O54=$Z$81,O54=$Z$82,O54=$Z$83,O54=$Z$84,O54=$Z$85,O54=$Z$86,O54=$Z$87,O54=$Z$88)),"Fehler",0)</f>
        <v>0</v>
      </c>
      <c r="W54" s="11">
        <v>0.60416666666666663</v>
      </c>
      <c r="X54" s="12">
        <v>0.625</v>
      </c>
      <c r="Y54" s="6"/>
      <c r="Z54" s="15"/>
      <c r="AA54" s="16"/>
      <c r="AB54" s="16"/>
      <c r="AC54" s="15"/>
      <c r="AD54" s="16"/>
      <c r="AE54" s="16"/>
      <c r="AF54" s="16"/>
      <c r="AG54">
        <f>IF(AND(Z54&lt;&gt;"",OR(Z54=$Z$55,Z54=$Z$56,Z54=$Z$57,Z54=$Z$58,Z54=$Z$59,Z54=$Z$70,Z54=$Z$71,Z54=$Z$72,Z54=$Z$73,Z54=$Z$74,Z54=$Z$75,Z54=$Z$76,Z54=$Z$77,Z54=$Z$78,Z54=$Z$79,Z54=$Z$80,Z54=$Z$81,Z54=$Z$82,Z54=$Z$83,Z54=$Z$84,Z54=$Z$85,Z54=$Z$86,Z54=$Z$87,Z54=$Z$88)),"Fehler",0)</f>
        <v>0</v>
      </c>
      <c r="AH54" s="17"/>
    </row>
    <row r="55" spans="1:34" ht="15.75" x14ac:dyDescent="0.25">
      <c r="A55" s="11">
        <v>0.625</v>
      </c>
      <c r="B55" s="12">
        <v>0.64583333333333337</v>
      </c>
      <c r="C55" s="16"/>
      <c r="D55" s="15" t="s">
        <v>111</v>
      </c>
      <c r="E55" s="10" t="s">
        <v>48</v>
      </c>
      <c r="F55" s="10" t="s">
        <v>49</v>
      </c>
      <c r="G55" s="15"/>
      <c r="H55" s="16" t="s">
        <v>50</v>
      </c>
      <c r="I55" s="16"/>
      <c r="J55" s="16" t="s">
        <v>51</v>
      </c>
      <c r="K55">
        <f>IF(AND(D55&lt;&gt;"",OR(D55=$D$56,D55=$D$57,D55=$D$58,D55=$D$59,D55=$D$70,D55=$D$71,D55=$D$72,D55=$D$73,D55=$D$74,D55=$D$75,D55=$D$76,D55=$D$77,D55=$D$78,D55=$D$79,D55=$D$80,D55=$D$81,D55=$D$82,D55=$D$83,D55=$D$84,D55=$D$85,D55=$D$86,D55=$D$87,D55=$D$88,D55=$O$11,D55=$O$12,D55=$O$13,D55=$O$14,D55=$O$15,D55=$O$16,D55=$O$17,D55=$O$18,D55=$O$19,D55=$O$20,D55=$O$21,D55=$O$22,D55=$O$23,D55=$O$24,D55=$O$25,D55=$O$26,D55=$O$27,D55=$O$28,D55=$O$29,D55=$O$41,D55=$O$42,D55=$O$43,D55=$O$44,D55=$O$45,D55=$O$46,D55=$O$47,D55=$O$48,D55=$O$49,D55=$O$50,D55=$O$51,D55=$O$52,D55=$O$53,D55=$O$54,D55=$O$55,D55=$O$56,D55=$O$57,D55=$O$58,D55=$O$59,D55=$O$70,D55=$O$71,D55=$O$72,D55=$O$73,D55=$O$74,D55=$O$75,D55=$O$76,D55=$O$77,D55=$O$78,D55=$O$79,D55=$O$80,D55=$O$81,D55=$O$82,D55=$O$83,D55=$O$84,D55=$O$85,D55=$O$86,D55=$O$87,D55=$O$88,D55=$Z$11,D55=$Z$12,D55=$Z$13,D55=$Z$14,D55=$Z$15,D55=$Z$16,D55=$Z$17,D55=$Z$18,D55=$Z$19,D55=$Z$20,D55=$Z$21,D55=$Z$22,D55=$Z$23,D55=$Z$24,D55=$Z$25,D55=$Z$26,D55=$Z$27,D55=$Z$28,D55=$Z$29,D55=$Z$41,D55=$Z$42,D55=$Z$43,D55=$Z$44,D55=$Z$45,D55=$Z$46,D55=$Z$47,D55=$Z$48,D55=$Z$49,D55=$Z$50,D55=$Z$51,D55=$Z$52,D55=$Z$53,D55=$Z$54,D55=$Z$55,D55=$Z$56,D55=$Z$57,D55=$Z$58,D55=$Z$59,D55=$Z$70,D55=$Z$71,D55=$Z$72,D55=$Z$73,D55=$Z$74,D55=$Z$75,D55=$Z$76,D55=$Z$77,D55=$Z$78,D55=$Z$79,D55=$Z$80,D55=$Z$81,D55=$Z$82,D55=$Z$83,D55=$Z$84,D55=$Z$85,D55=$Z$86,D55=$Z$87,D55=$Z$88)),"Fehler",0)</f>
        <v>0</v>
      </c>
      <c r="L55" s="11"/>
      <c r="M55" s="12"/>
      <c r="N55" s="6"/>
      <c r="O55" s="15" t="s">
        <v>97</v>
      </c>
      <c r="P55" s="10" t="s">
        <v>143</v>
      </c>
      <c r="Q55" s="10" t="s">
        <v>89</v>
      </c>
      <c r="R55" s="15"/>
      <c r="S55" s="16" t="s">
        <v>182</v>
      </c>
      <c r="T55" s="16"/>
      <c r="U55" s="16" t="s">
        <v>44</v>
      </c>
      <c r="V55">
        <f>IF(AND(O55&lt;&gt;"",OR(O55=$O$56,O55=$O$57,O55=$O$58,O55=$O$59,O55=$O$70,O55=$O$71,O55=$O$72,O55=$O$73,O55=$O$74,O55=$O$75,O55=$O$76,O55=$O$77,O55=$O$78,O55=$O$79,O55=$O$80,O55=$O$81,O55=$O$82,O55=$O$83,O55=$O$84,O55=$O$85,O55=$O$86,O55=$O$87,O55=$O$88,O55=$Z$11,O55=$Z$12,O55=$Z$13,O55=$Z$14,O55=$Z$15,O55=$Z$16,O55=$Z$17,O55=$Z$18,O55=$Z$19,O55=$Z$20,O55=$Z$21,O55=$Z$22,O55=$Z$23,O55=$Z$24,O55=$Z$25,O55=$Z$26,O55=$Z$27,O55=$Z$28,O55=$Z$29,O55=$Z$41,O55=$Z$42,O55=$Z$43,O55=$Z$44,O55=$Z$45,O55=$Z$46,O55=$Z$47,O55=$Z$48,O55=$Z$49,O55=$Z$50,O55=$Z$51,O55=$Z$52,O55=$Z$53,O55=$Z$54,O55=$Z$55,O55=$Z$56,O55=$Z$57,O55=$Z$58,O55=$Z$59,O55=$Z$70,O55=$Z$71,O55=$Z$72,O55=$Z$73,O55=$Z$74,O55=$Z$75,O55=$Z$76,O55=$Z$77,O55=$Z$78,O55=$Z$79,O55=$Z$80,O55=$Z$81,O55=$Z$82,O55=$Z$83,O55=$Z$84,O55=$Z$85,O55=$Z$86,O55=$Z$87,O55=$Z$88)),"Fehler",0)</f>
        <v>0</v>
      </c>
      <c r="W55" s="11"/>
      <c r="X55" s="12"/>
      <c r="Y55" s="6"/>
      <c r="Z55" s="15"/>
      <c r="AA55" s="16"/>
      <c r="AB55" s="16"/>
      <c r="AC55" s="15"/>
      <c r="AD55" s="16"/>
      <c r="AE55" s="16"/>
      <c r="AF55" s="16"/>
      <c r="AG55">
        <f>IF(AND(Z55&lt;&gt;"",OR(Z55=$Z$56,Z55=$Z$57,Z55=$Z$58,Z55=$Z$59,Z55=$Z$70,Z55=$Z$71,Z55=$Z$72,Z55=$Z$73,Z55=$Z$74,Z55=$Z$75,Z55=$Z$76,Z55=$Z$77,Z55=$Z$78,Z55=$Z$79,Z55=$Z$80,Z55=$Z$81,Z55=$Z$82,Z55=$Z$83,Z55=$Z$84,Z55=$Z$85,Z55=$Z$86,Z55=$Z$87,Z55=$Z$88)),"Fehler",0)</f>
        <v>0</v>
      </c>
    </row>
    <row r="56" spans="1:34" ht="15.75" x14ac:dyDescent="0.25">
      <c r="A56" s="11">
        <v>0.64583333333333337</v>
      </c>
      <c r="B56" s="12">
        <v>0.66666666666666663</v>
      </c>
      <c r="C56" s="16"/>
      <c r="D56" s="31" t="s">
        <v>100</v>
      </c>
      <c r="E56" s="10" t="s">
        <v>48</v>
      </c>
      <c r="F56" s="10" t="s">
        <v>49</v>
      </c>
      <c r="G56" s="15"/>
      <c r="H56" s="16" t="s">
        <v>50</v>
      </c>
      <c r="I56" s="16"/>
      <c r="J56" s="16" t="s">
        <v>51</v>
      </c>
      <c r="K56">
        <f>IF(AND(D56&lt;&gt;"",OR(D56=$D$57,D56=$D$58,D56=$D$59,D56=$D$70,D56=$D$71,D56=$D$72,D56=$D$73,D56=$D$74,D56=$D$75,D56=$D$76,D56=$D$77,D56=$D$78,D56=$D$79,D56=$D$80,D56=$D$81,D56=$D$82,D56=$D$83,D56=$D$84,D56=$D$85,D56=$D$86,D56=$D$87,D56=$D$88,D56=$O$11,D56=$O$12,D56=$O$13,D56=$O$14,D56=$O$15,D56=$O$16,D56=$O$17,D56=$O$18,D56=$O$19,D56=$O$20,D56=$O$21,D56=$O$22,D56=$O$23,D56=$O$24,D56=$O$25,D56=$O$26,D56=$O$27,D56=$O$28,D56=$O$29,D56=$O$41,D56=$O$42,D56=$O$43,D56=$O$44,D56=$O$45,D56=$O$46,D56=$O$47,D56=$O$48,D56=$O$49,D56=$O$50,D56=$O$51,D56=$O$52,D56=$O$53,D56=$O$54,D56=$O$55,D56=$O$56,D56=$O$57,D56=$O$58,D56=$O$59,D56=$O$70,D56=$O$71,D56=$O$72,D56=$O$73,D56=$O$74,D56=$O$75,D56=$O$76,D56=$O$77,D56=$O$78,D56=$O$79,D56=$O$80,D56=$O$81,D56=$O$82,D56=$O$83,D56=$O$84,D56=$O$85,D56=$O$86,D56=$O$87,D56=$O$88,D56=$Z$11,D56=$Z$12,D56=$Z$13,D56=$Z$14,D56=$Z$15,D56=$Z$16,D56=$Z$17,D56=$Z$18,D56=$Z$19,D56=$Z$20,D56=$Z$21,D56=$Z$22,D56=$Z$23,D56=$Z$24,D56=$Z$25,D56=$Z$26,D56=$Z$27,D56=$Z$28,D56=$Z$29,D56=$Z$41,D56=$Z$42,D56=$Z$43,D56=$Z$44,D56=$Z$45,D56=$Z$46,D56=$Z$47,D56=$Z$48,D56=$Z$49,D56=$Z$50,D56=$Z$51,D56=$Z$52,D56=$Z$53,D56=$Z$54,D56=$Z$55,D56=$Z$56,D56=$Z$57,D56=$Z$58,D56=$Z$59,D56=$Z$70,D56=$Z$71,D56=$Z$72,D56=$Z$73,D56=$Z$74,D56=$Z$75,D56=$Z$76,D56=$Z$77,D56=$Z$78,D56=$Z$79,D56=$Z$80,D56=$Z$81,D56=$Z$82,D56=$Z$83,D56=$Z$84,D56=$Z$85,D56=$Z$86,D56=$Z$87,D56=$Z$88)),"Fehler",0)</f>
        <v>0</v>
      </c>
      <c r="L56" s="11">
        <v>0.64583333333333337</v>
      </c>
      <c r="M56" s="12">
        <v>0.66666666666666663</v>
      </c>
      <c r="N56" s="16"/>
      <c r="O56" s="15"/>
      <c r="P56" s="16"/>
      <c r="Q56" s="16"/>
      <c r="R56" s="15"/>
      <c r="S56" s="16"/>
      <c r="T56" s="16"/>
      <c r="U56" s="16"/>
      <c r="V56">
        <f>IF(AND(O56&lt;&gt;"",OR(O56=$O$57,O56=$O$58,O56=$O$59,O56=$O$70,O56=$O$71,O56=$O$72,O56=$O$73,O56=$O$74,O56=$O$75,O56=$O$76,O56=$O$77,O56=$O$78,O56=$O$79,O56=$O$80,O56=$O$81,O56=$O$82,O56=$O$83,O56=$O$84,O56=$O$85,O56=$O$86,O56=$O$87,O56=$O$88,O56=$Z$11,O56=$Z$12,O56=$Z$13,O56=$Z$14,O56=$Z$15,O56=$Z$16,O56=$Z$17,O56=$Z$18,O56=$Z$19,O56=$Z$20,O56=$Z$21,O56=$Z$22,O56=$Z$23,O56=$Z$24,O56=$Z$25,O56=$Z$26,O56=$Z$27,O56=$Z$28,O56=$Z$29,O56=$Z$41,O56=$Z$42,O56=$Z$43,O56=$Z$44,O56=$Z$45,O56=$Z$46,O56=$Z$47,O56=$Z$48,O56=$Z$49,O56=$Z$50,O56=$Z$51,O56=$Z$52,O56=$Z$53,O56=$Z$54,O56=$Z$55,O56=$Z$56,O56=$Z$57,O56=$Z$58,O56=$Z$59,O56=$Z$70,O56=$Z$71,O56=$Z$72,O56=$Z$73,O56=$Z$74,O56=$Z$75,O56=$Z$76,O56=$Z$77,O56=$Z$78,O56=$Z$79,O56=$Z$80,O56=$Z$81,O56=$Z$82,O56=$Z$83,O56=$Z$84,O56=$Z$85,O56=$Z$86,O56=$Z$87,O56=$Z$88)),"Fehler",0)</f>
        <v>0</v>
      </c>
      <c r="W56" s="11">
        <v>0.64583333333333337</v>
      </c>
      <c r="X56" s="12">
        <v>0.66666666666666663</v>
      </c>
      <c r="Y56" s="16"/>
      <c r="Z56" s="15"/>
      <c r="AA56" s="16"/>
      <c r="AB56" s="16"/>
      <c r="AC56" s="15"/>
      <c r="AD56" s="16"/>
      <c r="AE56" s="16"/>
      <c r="AF56" s="16"/>
      <c r="AG56">
        <f>IF(AND(Z56&lt;&gt;"",OR(Z56=$Z$57,Z56=$Z$58,Z56=$Z$59,Z56=$Z$70,Z56=$Z$71,Z56=$Z$72,Z56=$Z$73,Z56=$Z$74,Z56=$Z$75,Z56=$Z$76,Z56=$Z$77,Z56=$Z$78,Z56=$Z$79,Z56=$Z$80,Z56=$Z$81,Z56=$Z$82,Z56=$Z$83,Z56=$Z$84,Z56=$Z$85,Z56=$Z$86,Z56=$Z$87,Z56=$Z$88)),"Fehler",0)</f>
        <v>0</v>
      </c>
    </row>
    <row r="57" spans="1:34" ht="15.75" x14ac:dyDescent="0.25">
      <c r="A57" s="11">
        <v>0.66666666666666663</v>
      </c>
      <c r="B57" s="12">
        <v>0.6875</v>
      </c>
      <c r="C57" s="16"/>
      <c r="D57" s="15" t="s">
        <v>88</v>
      </c>
      <c r="E57" s="10" t="s">
        <v>48</v>
      </c>
      <c r="F57" s="10" t="s">
        <v>49</v>
      </c>
      <c r="G57" s="15"/>
      <c r="H57" s="16" t="s">
        <v>50</v>
      </c>
      <c r="I57" s="16"/>
      <c r="J57" s="16" t="s">
        <v>51</v>
      </c>
      <c r="K57">
        <f>IF(AND(D57&lt;&gt;"",OR(D57=$D$58,D57=$D$59,D57=$D$70,D57=$D$71,D57=$D$72,D57=$D$73,D57=$D$74,D57=$D$75,D57=$D$76,D57=$D$77,D57=$D$78,D57=$D$79,D57=$D$80,D57=$D$81,D57=$D$82,D57=$D$83,D57=$D$84,D57=$D$85,D57=$D$86,D57=$D$87,D57=$D$88,D57=$O$11,D57=$O$12,D57=$O$13,D57=$O$14,D57=$O$15,D57=$O$16,D57=$O$17,D57=$O$18,D57=$O$19,D57=$O$20,D57=$O$21,D57=$O$22,D57=$O$23,D57=$O$24,D57=$O$25,D57=$O$26,D57=$O$27,D57=$O$28,D57=$O$29,D57=$O$41,D57=$O$42,D57=$O$43,D57=$O$44,D57=$O$45,D57=$O$46,D57=$O$47,D57=$O$48,D57=$O$49,D57=$O$50,D57=$O$51,D57=$O$52,D57=$O$53,D57=$O$54,D57=$O$55,D57=$O$56,D57=$O$57,D57=$O$58,D57=$O$59,D57=$O$70,D57=$O$71,D57=$O$72,D57=$O$73,D57=$O$74,D57=$O$75,D57=$O$76,D57=$O$77,D57=$O$78,D57=$O$79,D57=$O$80,D57=$O$81,D57=$O$82,D57=$O$83,D57=$O$84,D57=$O$85,D57=$O$86,D57=$O$87,D57=$O$88,D57=$Z$11,D57=$Z$12,D57=$Z$13,D57=$Z$14,D57=$Z$15,D57=$Z$16,D57=$Z$17,D57=$Z$18,D57=$Z$19,D57=$Z$20,D57=$Z$21,D57=$Z$22,D57=$Z$23,D57=$Z$24,D57=$Z$25,D57=$Z$26,D57=$Z$27,D57=$Z$28,D57=$Z$29,D57=$Z$41,D57=$Z$42,D57=$Z$43,D57=$Z$44,D57=$Z$45,D57=$Z$46,D57=$Z$47,D57=$Z$48,D57=$Z$49,D57=$Z$50,D57=$Z$51,D57=$Z$52,D57=$Z$53,D57=$Z$54,D57=$Z$55,D57=$Z$56,D57=$Z$57,D57=$Z$58,D57=$Z$59,D57=$Z$70,D57=$Z$71,D57=$Z$72,D57=$Z$73,D57=$Z$74,D57=$Z$75,D57=$Z$76,D57=$Z$77,D57=$Z$78,D57=$Z$79,D57=$Z$80,D57=$Z$81,D57=$Z$82,D57=$Z$83,D57=$Z$84,D57=$Z$85,D57=$Z$86,D57=$Z$87,D57=$Z$88)),"Fehler",0)</f>
        <v>0</v>
      </c>
      <c r="L57" s="11">
        <v>0.66666666666666663</v>
      </c>
      <c r="M57" s="12">
        <v>0.6875</v>
      </c>
      <c r="N57" s="16"/>
      <c r="O57" s="15"/>
      <c r="P57" s="16"/>
      <c r="Q57" s="16"/>
      <c r="R57" s="15"/>
      <c r="S57" s="16"/>
      <c r="T57" s="16"/>
      <c r="U57" s="16"/>
      <c r="V57">
        <f>IF(AND(O57&lt;&gt;"",OR(O57=$O$58,O57=$O$59,O57=$O$70,O57=$O$71,O57=$O$72,O57=$O$73,O57=$O$74,O57=$O$75,O57=$O$76,O57=$O$77,O57=$O$78,O57=$O$79,O57=$O$80,O57=$O$81,O57=$O$82,O57=$O$83,O57=$O$84,O57=$O$85,O57=$O$86,O57=$O$87,O57=$O$88,O57=$Z$11,O57=$Z$12,O57=$Z$13,O57=$Z$14,O57=$Z$15,O57=$Z$16,O57=$Z$17,O57=$Z$18,O57=$Z$19,O57=$Z$20,O57=$Z$21,O57=$Z$22,O57=$Z$23,O57=$Z$24,O57=$Z$25,O57=$Z$26,O57=$Z$27,O57=$Z$28,O57=$Z$29,O57=$Z$41,O57=$Z$42,O57=$Z$43,O57=$Z$44,O57=$Z$45,O57=$Z$46,O57=$Z$47,O57=$Z$48,O57=$Z$49,O57=$Z$50,O57=$Z$51,O57=$Z$52,O57=$Z$53,O57=$Z$54,O57=$Z$55,O57=$Z$56,O57=$Z$57,O57=$Z$58,O57=$Z$59,O57=$Z$70,O57=$Z$71,O57=$Z$72,O57=$Z$73,O57=$Z$74,O57=$Z$75,O57=$Z$76,O57=$Z$77,O57=$Z$78,O57=$Z$79,O57=$Z$80,O57=$Z$81,O57=$Z$82,O57=$Z$83,O57=$Z$84,O57=$Z$85,O57=$Z$86,O57=$Z$87,O57=$Z$88)),"Fehler",0)</f>
        <v>0</v>
      </c>
      <c r="W57" s="11">
        <v>0.66666666666666663</v>
      </c>
      <c r="X57" s="12">
        <v>0.6875</v>
      </c>
      <c r="Y57" s="16"/>
      <c r="Z57" s="15"/>
      <c r="AA57" s="16"/>
      <c r="AB57" s="16"/>
      <c r="AC57" s="15"/>
      <c r="AD57" s="16"/>
      <c r="AE57" s="16"/>
      <c r="AF57" s="16"/>
      <c r="AG57">
        <f>IF(AND(Z57&lt;&gt;"",OR(Z57=$Z$58,Z57=$Z$59,Z57=$Z$70,Z57=$Z$71,Z57=$Z$72,Z57=$Z$73,Z57=$Z$74,Z57=$Z$75,Z57=$Z$76,Z57=$Z$77,Z57=$Z$78,Z57=$Z$79,Z57=$Z$80,Z57=$Z$81,Z57=$Z$82,Z57=$Z$83,Z57=$Z$84,Z57=$Z$85,Z57=$Z$86,Z57=$Z$87,Z57=$Z$88)),"Fehler",0)</f>
        <v>0</v>
      </c>
    </row>
    <row r="58" spans="1:34" ht="15.75" x14ac:dyDescent="0.25">
      <c r="A58" s="11">
        <v>0.6875</v>
      </c>
      <c r="B58" s="12">
        <v>0.70833333333333337</v>
      </c>
      <c r="C58" s="16"/>
      <c r="D58" s="31"/>
      <c r="E58" s="10"/>
      <c r="F58" s="10"/>
      <c r="G58" s="15"/>
      <c r="H58" s="16"/>
      <c r="I58" s="16"/>
      <c r="J58" s="16"/>
      <c r="K58">
        <f>IF(AND(D58&lt;&gt;"",OR(D58=$D$59,D58=$D$70,D58=$D$71,D58=$D$72,D58=$D$73,D58=$D$74,D58=$D$75,D58=$D$76,D58=$D$77,D58=$D$78,D58=$D$79,D58=$D$80,D58=$D$81,D58=$D$82,D58=$D$83,D58=$D$84,D58=$D$85,D58=$D$86,D58=$D$87,D58=$D$88,D58=$O$11,D58=$O$12,D58=$O$13,D58=$O$14,D58=$O$15,D58=$O$16,D58=$O$17,D58=$O$18,D58=$O$19,D58=$O$20,D58=$O$21,D58=$O$22,D58=$O$23,D58=$O$24,D58=$O$25,D58=$O$26,D58=$O$27,D58=$O$28,D58=$O$29,D58=$O$41,D58=$O$42,D58=$O$43,D58=$O$44,D58=$O$45,D58=$O$46,D58=$O$47,D58=$O$48,D58=$O$49,D58=$O$50,D58=$O$51,D58=$O$52,D58=$O$53,D58=$O$54,D58=$O$55,D58=$O$56,D58=$O$57,D58=$O$58,D58=$O$59,D58=$O$70,D58=$O$71,D58=$O$72,D58=$O$73,D58=$O$74,D58=$O$75,D58=$O$76,D58=$O$77,D58=$O$78,D58=$O$79,D58=$O$80,D58=$O$81,D58=$O$82,D58=$O$83,D58=$O$84,D58=$O$85,D58=$O$86,D58=$O$87,D58=$O$88,D58=$Z$11,D58=$Z$12,D58=$Z$13,D58=$Z$14,D58=$Z$15,D58=$Z$16,D58=$Z$17,D58=$Z$18,D58=$Z$19,D58=$Z$20,D58=$Z$21,D58=$Z$22,D58=$Z$23,D58=$Z$24,D58=$Z$25,D58=$Z$26,D58=$Z$27,D58=$Z$28,D58=$Z$29,D58=$Z$41,D58=$Z$42,D58=$Z$43,D58=$Z$44,D58=$Z$45,D58=$Z$46,D58=$Z$47,D58=$Z$48,D58=$Z$49,D58=$Z$50,D58=$Z$51,D58=$Z$52,D58=$Z$53,D58=$Z$54,D58=$Z$55,D58=$Z$56,D58=$Z$57,D58=$Z$58,D58=$Z$59,D58=$Z$70,D58=$Z$71,D58=$Z$72,D58=$Z$73,D58=$Z$74,D58=$Z$75,D58=$Z$76,D58=$Z$77,D58=$Z$78,D58=$Z$79,D58=$Z$80,D58=$Z$81,D58=$Z$82,D58=$Z$83,D58=$Z$84,D58=$Z$85,D58=$Z$86,D58=$Z$87,D58=$Z$88)),"Fehler",0)</f>
        <v>0</v>
      </c>
      <c r="L58" s="11">
        <v>0.6875</v>
      </c>
      <c r="M58" s="12">
        <v>0.70833333333333337</v>
      </c>
      <c r="N58" s="16"/>
      <c r="O58" s="15"/>
      <c r="P58" s="16"/>
      <c r="Q58" s="16"/>
      <c r="R58" s="15"/>
      <c r="S58" s="16"/>
      <c r="T58" s="16"/>
      <c r="U58" s="16"/>
      <c r="V58">
        <f>IF(AND(O58&lt;&gt;"",OR(O58=$O$59,O58=$O$70,O58=$O$71,O58=$O$72,O58=$O$73,O58=$O$74,O58=$O$75,O58=$O$76,O58=$O$77,O58=$O$78,O58=$O$79,O58=$O$80,O58=$O$81,O58=$O$82,O58=$O$83,O58=$O$84,O58=$O$85,O58=$O$86,O58=$O$87,O58=$O$88,O58=$Z$11,O58=$Z$12,O58=$Z$13,O58=$Z$14,O58=$Z$15,O58=$Z$16,O58=$Z$17,O58=$Z$18,O58=$Z$19,O58=$Z$20,O58=$Z$21,O58=$Z$22,O58=$Z$23,O58=$Z$24,O58=$Z$25,O58=$Z$26,O58=$Z$27,O58=$Z$28,O58=$Z$29,O58=$Z$41,O58=$Z$42,O58=$Z$43,O58=$Z$44,O58=$Z$45,O58=$Z$46,O58=$Z$47,O58=$Z$48,O58=$Z$49,O58=$Z$50,O58=$Z$51,O58=$Z$52,O58=$Z$53,O58=$Z$54,O58=$Z$55,O58=$Z$56,O58=$Z$57,O58=$Z$58,O58=$Z$59,O58=$Z$70,O58=$Z$71,O58=$Z$72,O58=$Z$73,O58=$Z$74,O58=$Z$75,O58=$Z$76,O58=$Z$77,O58=$Z$78,O58=$Z$79,O58=$Z$80,O58=$Z$81,O58=$Z$82,O58=$Z$83,O58=$Z$84,O58=$Z$85,O58=$Z$86,O58=$Z$87,O58=$Z$88)),"Fehler",0)</f>
        <v>0</v>
      </c>
      <c r="W58" s="11">
        <v>0.6875</v>
      </c>
      <c r="X58" s="12">
        <v>0.70833333333333337</v>
      </c>
      <c r="Y58" s="16"/>
      <c r="Z58" s="15"/>
      <c r="AA58" s="16"/>
      <c r="AB58" s="16"/>
      <c r="AC58" s="15"/>
      <c r="AD58" s="16"/>
      <c r="AE58" s="16"/>
      <c r="AF58" s="16"/>
      <c r="AG58">
        <f>IF(AND(Z58&lt;&gt;"",OR(Z58=$Z$59,Z58=$Z$70,Z58=$Z$71,Z58=$Z$72,Z58=$Z$73,Z58=$Z$74,Z58=$Z$75,Z58=$Z$76,Z58=$Z$77,Z58=$Z$78,Z58=$Z$79,Z58=$Z$80,Z58=$Z$81,Z58=$Z$82,Z58=$Z$83,Z58=$Z$84,Z58=$Z$85,Z58=$Z$86,Z58=$Z$87,Z58=$Z$88)),"Fehler",0)</f>
        <v>0</v>
      </c>
    </row>
    <row r="59" spans="1:34" ht="15.75" x14ac:dyDescent="0.25">
      <c r="A59" s="11">
        <v>0.70833333333333337</v>
      </c>
      <c r="B59" s="12">
        <v>0.72916666666666663</v>
      </c>
      <c r="C59" s="16"/>
      <c r="D59" s="15"/>
      <c r="E59" s="10"/>
      <c r="F59" s="10"/>
      <c r="G59" s="15"/>
      <c r="H59" s="16"/>
      <c r="I59" s="16"/>
      <c r="J59" s="16"/>
      <c r="K59">
        <f>IF(AND(D59&lt;&gt;"",OR(D59=$D$70,D59=$D$71,D59=$D$72,D59=$D$73,D59=$D$74,D59=$D$75,D59=$D$76,D59=$D$77,D59=$D$78,D59=$D$79,D59=$D$80,D59=$D$81,D59=$D$82,D59=$D$83,D59=$D$84,D59=$D$85,D59=$D$86,D59=$D$87,D59=$D$88,D59=$O$11,D59=$O$12,D59=$O$13,D59=$O$14,D59=$O$15,D59=$O$16,D59=$O$17,D59=$O$18,D59=$O$19,D59=$O$20,D59=$O$21,D59=$O$22,D59=$O$23,D59=$O$24,D59=$O$25,D59=$O$26,D59=$O$27,D59=$O$28,D59=$O$29,D59=$O$41,D59=$O$42,D59=$O$43,D59=$O$44,D59=$O$45,D59=$O$46,D59=$O$47,D59=$O$48,D59=$O$49,D59=$O$50,D59=$O$51,D59=$O$52,D59=$O$53,D59=$O$54,D59=$O$55,D59=$O$56,D59=$O$57,D59=$O$58,D59=$O$59,D59=$O$70,D59=$O$71,D59=$O$72,D59=$O$73,D59=$O$74,D59=$O$75,D59=$O$76,D59=$O$77,D59=$O$78,D59=$O$79,D59=$O$80,D59=$O$81,D59=$O$82,D59=$O$83,D59=$O$84,D59=$O$85,D59=$O$86,D59=$O$87,D59=$O$88,D59=$Z$11,D59=$Z$12,D59=$Z$13,D59=$Z$14,D59=$Z$15,D59=$Z$16,D59=$Z$17,D59=$Z$18,D59=$Z$19,D59=$Z$20,D59=$Z$21,D59=$Z$22,D59=$Z$23,D59=$Z$24,D59=$Z$25,D59=$Z$26,D59=$Z$27,D59=$Z$28,D59=$Z$29,D59=$Z$41,D59=$Z$42,D59=$Z$43,D59=$Z$44,D59=$Z$45,D59=$Z$46,D59=$Z$47,D59=$Z$48,D59=$Z$49,D59=$Z$50,D59=$Z$51,D59=$Z$52,D59=$Z$53,D59=$Z$54,D59=$Z$55,D59=$Z$56,D59=$Z$57,D59=$Z$58,D59=$Z$59,D59=$Z$70,D59=$Z$71,D59=$Z$72,D59=$Z$73,D59=$Z$74,D59=$Z$75,D59=$Z$76,D59=$Z$77,D59=$Z$78,D59=$Z$79,D59=$Z$80,D59=$Z$81,D59=$Z$82,D59=$Z$83,D59=$Z$84,D59=$Z$85,D59=$Z$86,D59=$Z$87,D59=$Z$88)),"Fehler",0)</f>
        <v>0</v>
      </c>
      <c r="L59" s="11">
        <v>0.70833333333333337</v>
      </c>
      <c r="M59" s="12">
        <v>0.72916666666666663</v>
      </c>
      <c r="N59" s="16"/>
      <c r="O59" s="15"/>
      <c r="P59" s="15"/>
      <c r="Q59" s="15"/>
      <c r="R59" s="15"/>
      <c r="S59" s="15"/>
      <c r="T59" s="16"/>
      <c r="U59" s="16"/>
      <c r="V59">
        <f>IF(AND(O59&lt;&gt;"",OR(O59=$O$70,O59=$O$71,O59=$O$72,O59=$O$73,O59=$O$74,O59=$O$75,O59=$O$76,O59=$O$77,O59=$O$78,O59=$O$79,O59=$O$80,O59=$O$81,O59=$O$82,O59=$O$83,O59=$O$84,O59=$O$85,O59=$O$86,O59=$O$87,O59=$O$88,O59=$Z$11,O59=$Z$12,O59=$Z$13,O59=$Z$14,O59=$Z$15,O59=$Z$16,O59=$Z$17,O59=$Z$18,O59=$Z$19,O59=$Z$20,O59=$Z$21,O59=$Z$22,O59=$Z$23,O59=$Z$24,O59=$Z$25,O59=$Z$26,O59=$Z$27,O59=$Z$28,O59=$Z$29,O59=$Z$41,O59=$Z$42,O59=$Z$43,O59=$Z$44,O59=$Z$45,O59=$Z$46,O59=$Z$47,O59=$Z$48,O59=$Z$49,O59=$Z$50,O59=$Z$51,O59=$Z$52,O59=$Z$53,O59=$Z$54,O59=$Z$55,O59=$Z$56,O59=$Z$57,O59=$Z$58,O59=$Z$59,O59=$Z$70,O59=$Z$71,O59=$Z$72,O59=$Z$73,O59=$Z$74,O59=$Z$75,O59=$Z$76,O59=$Z$77,O59=$Z$78,O59=$Z$79,O59=$Z$80,O59=$Z$81,O59=$Z$82,O59=$Z$83,O59=$Z$84,O59=$Z$85,O59=$Z$86,O59=$Z$87,O59=$Z$88)),"Fehler",0)</f>
        <v>0</v>
      </c>
      <c r="W59" s="11">
        <v>0.70833333333333337</v>
      </c>
      <c r="X59" s="12">
        <v>0.72916666666666663</v>
      </c>
      <c r="Y59" s="16"/>
      <c r="Z59" s="15"/>
      <c r="AA59" s="15"/>
      <c r="AB59" s="15"/>
      <c r="AC59" s="15"/>
      <c r="AD59" s="15"/>
      <c r="AE59" s="16"/>
      <c r="AF59" s="16"/>
      <c r="AG59">
        <f>IF(AND(Z59&lt;&gt;"",OR(Z59=$Z$70,Z59=$Z$71,Z59=$Z$72,Z59=$Z$73,Z59=$Z$74,Z59=$Z$75,Z59=$Z$76,Z59=$Z$77,Z59=$Z$78,Z59=$Z$79,Z59=$Z$80,Z59=$Z$81,Z59=$Z$82,Z59=$Z$83,Z59=$Z$84,Z59=$Z$85,Z59=$Z$86,Z59=$Z$87,Z59=$Z$88)),"Fehler",0)</f>
        <v>0</v>
      </c>
    </row>
    <row r="60" spans="1:34" ht="26.25" customHeight="1" x14ac:dyDescent="0.3">
      <c r="A60" s="1" t="s">
        <v>15</v>
      </c>
      <c r="B60" s="1"/>
      <c r="C60" s="2"/>
      <c r="D60" s="22">
        <v>2020</v>
      </c>
      <c r="E60" s="3" t="s">
        <v>23</v>
      </c>
      <c r="F60" s="24"/>
      <c r="I60" s="3" t="s">
        <v>12</v>
      </c>
      <c r="L60" s="1" t="s">
        <v>14</v>
      </c>
      <c r="M60" s="1"/>
      <c r="N60" s="2"/>
      <c r="O60" s="22">
        <v>2020</v>
      </c>
      <c r="P60" s="3" t="s">
        <v>23</v>
      </c>
      <c r="Q60" s="24"/>
      <c r="T60" s="3" t="s">
        <v>12</v>
      </c>
      <c r="W60" s="1" t="s">
        <v>15</v>
      </c>
      <c r="X60" s="1"/>
      <c r="Y60" s="2"/>
      <c r="Z60" s="22">
        <v>2020</v>
      </c>
      <c r="AA60" s="3" t="s">
        <v>23</v>
      </c>
      <c r="AB60" s="24"/>
      <c r="AE60" s="3" t="s">
        <v>12</v>
      </c>
    </row>
    <row r="61" spans="1:34" x14ac:dyDescent="0.2">
      <c r="A61" s="21" t="s">
        <v>120</v>
      </c>
      <c r="C61" s="4"/>
      <c r="E61" s="4"/>
      <c r="F61" s="4"/>
      <c r="H61" s="4"/>
      <c r="L61" s="21" t="s">
        <v>120</v>
      </c>
      <c r="N61" s="4"/>
      <c r="P61" s="4"/>
      <c r="Q61" s="4"/>
      <c r="S61" s="4"/>
      <c r="Y61" s="4"/>
      <c r="AA61" s="4"/>
      <c r="AB61" s="4"/>
      <c r="AD61" s="4"/>
    </row>
    <row r="62" spans="1:34" ht="18" x14ac:dyDescent="0.25">
      <c r="A62" s="20" t="s">
        <v>13</v>
      </c>
      <c r="B62" s="1"/>
      <c r="C62" s="2"/>
      <c r="D62" s="1"/>
      <c r="E62" s="4"/>
      <c r="F62" s="4"/>
      <c r="H62" s="5" t="s">
        <v>16</v>
      </c>
      <c r="J62" s="23">
        <v>208</v>
      </c>
      <c r="L62" s="20" t="s">
        <v>13</v>
      </c>
      <c r="M62" s="1"/>
      <c r="N62" s="2"/>
      <c r="O62" s="1"/>
      <c r="P62" s="4"/>
      <c r="Q62" s="4"/>
      <c r="S62" s="5" t="s">
        <v>16</v>
      </c>
      <c r="U62" s="23">
        <v>206</v>
      </c>
      <c r="W62" s="20" t="s">
        <v>13</v>
      </c>
      <c r="X62" s="1"/>
      <c r="Y62" s="2"/>
      <c r="Z62" s="1"/>
      <c r="AA62" s="4"/>
      <c r="AB62" s="4"/>
      <c r="AD62" s="5" t="s">
        <v>16</v>
      </c>
      <c r="AF62" s="23"/>
    </row>
    <row r="63" spans="1:34" ht="15.75" x14ac:dyDescent="0.25">
      <c r="A63" s="20" t="s">
        <v>17</v>
      </c>
      <c r="C63" s="4"/>
      <c r="E63" s="4"/>
      <c r="F63" s="4"/>
      <c r="H63" s="5" t="s">
        <v>18</v>
      </c>
      <c r="J63" s="23">
        <v>202</v>
      </c>
      <c r="L63" s="20" t="s">
        <v>17</v>
      </c>
      <c r="N63" s="4"/>
      <c r="P63" s="4"/>
      <c r="Q63" s="4"/>
      <c r="S63" s="5" t="s">
        <v>18</v>
      </c>
      <c r="U63" s="23">
        <v>203</v>
      </c>
      <c r="W63" s="20" t="s">
        <v>17</v>
      </c>
      <c r="Y63" s="4"/>
      <c r="AA63" s="4"/>
      <c r="AB63" s="4"/>
      <c r="AD63" s="5" t="s">
        <v>18</v>
      </c>
      <c r="AF63" s="23">
        <v>202</v>
      </c>
    </row>
    <row r="64" spans="1:34" ht="15" x14ac:dyDescent="0.25">
      <c r="A64" s="39" t="s">
        <v>187</v>
      </c>
      <c r="C64" s="4"/>
      <c r="E64" s="4"/>
      <c r="F64" s="4"/>
      <c r="H64" s="4"/>
      <c r="I64" s="19"/>
      <c r="L64" s="39" t="s">
        <v>187</v>
      </c>
      <c r="N64" s="4"/>
      <c r="P64" s="4"/>
      <c r="Q64" s="4"/>
      <c r="S64" s="4"/>
      <c r="T64" s="19"/>
      <c r="W64" s="20"/>
      <c r="Y64" s="4"/>
      <c r="AA64" s="4"/>
      <c r="AB64" s="4"/>
      <c r="AD64" s="4"/>
      <c r="AE64" s="19"/>
    </row>
    <row r="65" spans="1:33" x14ac:dyDescent="0.2">
      <c r="A65" s="6" t="s">
        <v>0</v>
      </c>
      <c r="B65" s="6" t="s">
        <v>8</v>
      </c>
      <c r="C65" s="6" t="s">
        <v>0</v>
      </c>
      <c r="D65" s="6" t="s">
        <v>1</v>
      </c>
      <c r="E65" s="6" t="s">
        <v>2</v>
      </c>
      <c r="F65" s="6" t="s">
        <v>3</v>
      </c>
      <c r="G65" s="7" t="s">
        <v>4</v>
      </c>
      <c r="H65" s="6" t="s">
        <v>5</v>
      </c>
      <c r="I65" s="7" t="s">
        <v>4</v>
      </c>
      <c r="J65" s="6" t="s">
        <v>9</v>
      </c>
      <c r="L65" s="6" t="s">
        <v>0</v>
      </c>
      <c r="M65" s="6" t="s">
        <v>8</v>
      </c>
      <c r="N65" s="6" t="s">
        <v>0</v>
      </c>
      <c r="O65" s="6" t="s">
        <v>1</v>
      </c>
      <c r="P65" s="6" t="s">
        <v>2</v>
      </c>
      <c r="Q65" s="6" t="s">
        <v>3</v>
      </c>
      <c r="R65" s="7" t="s">
        <v>4</v>
      </c>
      <c r="S65" s="6" t="s">
        <v>5</v>
      </c>
      <c r="T65" s="7" t="s">
        <v>4</v>
      </c>
      <c r="U65" s="6" t="s">
        <v>9</v>
      </c>
      <c r="W65" s="6" t="s">
        <v>0</v>
      </c>
      <c r="X65" s="6" t="s">
        <v>8</v>
      </c>
      <c r="Y65" s="6" t="s">
        <v>0</v>
      </c>
      <c r="Z65" s="6" t="s">
        <v>1</v>
      </c>
      <c r="AA65" s="6" t="s">
        <v>2</v>
      </c>
      <c r="AB65" s="6" t="s">
        <v>3</v>
      </c>
      <c r="AC65" s="7" t="s">
        <v>4</v>
      </c>
      <c r="AD65" s="6" t="s">
        <v>5</v>
      </c>
      <c r="AE65" s="7" t="s">
        <v>4</v>
      </c>
      <c r="AF65" s="6" t="s">
        <v>9</v>
      </c>
    </row>
    <row r="66" spans="1:33" ht="18" x14ac:dyDescent="0.25">
      <c r="A66" s="8"/>
      <c r="B66" s="8"/>
      <c r="C66" s="8"/>
      <c r="D66" s="9"/>
      <c r="E66" s="10"/>
      <c r="F66" s="10"/>
      <c r="G66" s="9"/>
      <c r="H66" s="10"/>
      <c r="I66" s="9"/>
      <c r="J66" s="9"/>
      <c r="L66" s="8"/>
      <c r="M66" s="8"/>
      <c r="N66" s="8"/>
      <c r="O66" s="9"/>
      <c r="P66" s="10"/>
      <c r="Q66" s="10"/>
      <c r="R66" s="9"/>
      <c r="S66" s="10"/>
      <c r="T66" s="9"/>
      <c r="U66" s="9"/>
      <c r="W66" s="8"/>
      <c r="X66" s="8"/>
      <c r="Y66" s="8"/>
      <c r="Z66" s="9"/>
      <c r="AA66" s="10"/>
      <c r="AB66" s="10"/>
      <c r="AC66" s="9"/>
      <c r="AD66" s="10"/>
      <c r="AE66" s="9"/>
      <c r="AF66" s="9"/>
    </row>
    <row r="67" spans="1:33" x14ac:dyDescent="0.2">
      <c r="A67" s="6"/>
      <c r="B67" s="6"/>
      <c r="C67" s="6"/>
      <c r="D67" s="9"/>
      <c r="E67" s="10"/>
      <c r="F67" s="10"/>
      <c r="G67" s="9"/>
      <c r="H67" s="10"/>
      <c r="I67" s="9"/>
      <c r="J67" s="9"/>
      <c r="L67" s="6"/>
      <c r="M67" s="6"/>
      <c r="N67" s="6"/>
      <c r="O67" s="9"/>
      <c r="P67" s="10"/>
      <c r="Q67" s="10"/>
      <c r="R67" s="9"/>
      <c r="S67" s="10"/>
      <c r="T67" s="9"/>
      <c r="U67" s="9"/>
      <c r="W67" s="6"/>
      <c r="X67" s="6"/>
      <c r="Y67" s="6"/>
      <c r="Z67" s="9"/>
      <c r="AA67" s="10"/>
      <c r="AB67" s="10"/>
      <c r="AC67" s="9"/>
      <c r="AD67" s="10"/>
      <c r="AE67" s="9"/>
      <c r="AF67" s="9"/>
    </row>
    <row r="68" spans="1:33" x14ac:dyDescent="0.2">
      <c r="A68" s="6" t="s">
        <v>6</v>
      </c>
      <c r="B68" s="6" t="s">
        <v>7</v>
      </c>
      <c r="C68" s="6"/>
      <c r="D68" s="9"/>
      <c r="E68" s="10"/>
      <c r="F68" s="10"/>
      <c r="G68" s="9"/>
      <c r="H68" s="10"/>
      <c r="I68" s="9"/>
      <c r="J68" s="9"/>
      <c r="L68" s="6" t="s">
        <v>6</v>
      </c>
      <c r="M68" s="6" t="s">
        <v>7</v>
      </c>
      <c r="N68" s="6"/>
      <c r="O68" s="9"/>
      <c r="P68" s="10"/>
      <c r="Q68" s="10"/>
      <c r="R68" s="9"/>
      <c r="S68" s="10"/>
      <c r="T68" s="9"/>
      <c r="U68" s="9"/>
      <c r="W68" s="6" t="s">
        <v>6</v>
      </c>
      <c r="X68" s="6" t="s">
        <v>7</v>
      </c>
      <c r="Y68" s="6"/>
      <c r="Z68" s="9"/>
      <c r="AA68" s="10"/>
      <c r="AB68" s="10"/>
      <c r="AC68" s="9"/>
      <c r="AD68" s="10"/>
      <c r="AE68" s="9"/>
      <c r="AF68" s="9"/>
    </row>
    <row r="69" spans="1:33" x14ac:dyDescent="0.2">
      <c r="A69" s="9"/>
      <c r="B69" s="9"/>
      <c r="C69" s="10"/>
      <c r="D69" s="9"/>
      <c r="E69" s="10"/>
      <c r="F69" s="10"/>
      <c r="G69" s="9"/>
      <c r="H69" s="10"/>
      <c r="I69" s="9"/>
      <c r="J69" s="9"/>
      <c r="L69" s="9"/>
      <c r="M69" s="9"/>
      <c r="N69" s="10"/>
      <c r="O69" s="9"/>
      <c r="P69" s="10"/>
      <c r="Q69" s="10"/>
      <c r="R69" s="9"/>
      <c r="S69" s="10"/>
      <c r="T69" s="9"/>
      <c r="U69" s="9"/>
      <c r="W69" s="9"/>
      <c r="X69" s="9"/>
      <c r="Y69" s="10"/>
      <c r="Z69" s="9"/>
      <c r="AA69" s="10"/>
      <c r="AB69" s="10"/>
      <c r="AC69" s="9"/>
      <c r="AD69" s="10"/>
      <c r="AE69" s="9"/>
      <c r="AF69" s="9"/>
    </row>
    <row r="70" spans="1:33" ht="15.75" x14ac:dyDescent="0.25">
      <c r="A70" s="11">
        <v>0.33333333333333331</v>
      </c>
      <c r="B70" s="12">
        <v>0.35416666666666669</v>
      </c>
      <c r="C70" s="6"/>
      <c r="D70" s="15" t="s">
        <v>167</v>
      </c>
      <c r="E70" s="16" t="s">
        <v>72</v>
      </c>
      <c r="F70" s="16" t="s">
        <v>85</v>
      </c>
      <c r="G70" s="15"/>
      <c r="H70" s="16" t="s">
        <v>169</v>
      </c>
      <c r="I70" s="16"/>
      <c r="J70" s="16" t="s">
        <v>57</v>
      </c>
      <c r="K70">
        <f>IF(AND(D70&lt;&gt;"",OR(D70=$D$71,D70=$D$72,D70=$D$73,D70=$D$74,D70=$D$75,D70=$D$76,D70=$D$77,D70=$D$78,D70=$D$79,D70=$D$80,D70=$D$81,D70=$D$82,D70=$D$83,D70=$D$84,D70=$D$85,D70=$D$86,D70=$D$87,D70=$D$88,D70=$O$11,D70=$O$12,D70=$O$13,D70=$O$14,D70=$O$15,D70=$O$16,D70=$O$17,D70=$O$18,D70=$O$19,D70=$O$20,D70=$O$21,D70=$O$22,D70=$O$23,D70=$O$24,D70=$O$25,D70=$O$26,D70=$O$27,D70=$O$28,D70=$O$29,D70=$O$41,D70=$O$42,D70=$O$43,D70=$O$44,D70=$O$45,D70=$O$46,D70=$O$47,D70=$O$48,D70=$O$49,D70=$O$50,D70=$O$51,D70=$O$52,D70=$O$53,D70=$O$54,D70=$O$55,D70=$O$56,D70=$O$57,D70=$O$58,D70=$O$59,D70=$O$70,D70=$O$71,D70=$O$72,D70=$O$73,D70=$O$74,D70=$O$75,D70=$O$76,D70=$O$77,D70=$O$78,D70=$O$79,D70=$O$80,D70=$O$81,D70=$O$82,D70=$O$83,D70=$O$84,D70=$O$85,D70=$O$86,D70=$O$87,D70=$O$88,D70=$Z$11,D70=$Z$12,D70=$Z$13,D70=$Z$14,D70=$Z$15,D70=$Z$16,D70=$Z$17,D70=$Z$18,D70=$Z$19,D70=$Z$20,D70=$Z$21,D70=$Z$22,D70=$Z$23,D70=$Z$24,D70=$Z$25,D70=$Z$26,D70=$Z$27,D70=$Z$28,D70=$Z$29,D70=$Z$41,D70=$Z$42,D70=$Z$43,D70=$Z$44,D70=$Z$45,D70=$Z$46,D70=$Z$47,D70=$Z$48,D70=$Z$49,D70=$Z$50,D70=$Z$51,D70=$Z$52,D70=$Z$53,D70=$Z$54,D70=$Z$55,D70=$Z$56,D70=$Z$57,D70=$Z$58,D70=$Z$59,D70=$Z$70,D70=$Z$71,D70=$Z$72,D70=$Z$73,D70=$Z$74,D70=$Z$75,D70=$Z$76,D70=$Z$77,D70=$Z$78,D70=$Z$79,D70=$Z$80,D70=$Z$81,D70=$Z$82,D70=$Z$83,D70=$Z$84,D70=$Z$85,D70=$Z$86,D70=$Z$87,D70=$Z$88)),"Fehler",0)</f>
        <v>0</v>
      </c>
      <c r="L70" s="11">
        <v>0.33333333333333331</v>
      </c>
      <c r="M70" s="12">
        <v>0.35416666666666669</v>
      </c>
      <c r="N70" s="6"/>
      <c r="O70" s="15"/>
      <c r="P70" s="16"/>
      <c r="Q70" s="16"/>
      <c r="R70" s="15"/>
      <c r="S70" s="16"/>
      <c r="T70" s="16"/>
      <c r="U70" s="16"/>
      <c r="V70">
        <f>IF(AND(O70&lt;&gt;"",OR(O70=$O$71,O70=$O$72,O70=$O$73,O70=$O$74,O70=$O$75,O70=$O$76,O70=$O$77,O70=$O$78,O70=$O$79,O70=$O$80,O70=$O$81,O70=$O$82,O70=$O$83,O70=$O$84,O70=$O$85,O70=$O$86,O70=$O$87,O70=$O$88,O70=$Z$11,O70=$Z$12,O70=$Z$13,O70=$Z$14,O70=$Z$15,O70=$Z$16,O70=$Z$17,O70=$Z$18,O70=$Z$19,O70=$Z$20,O70=$Z$21,O70=$Z$22,O70=$Z$23,O70=$Z$24,O70=$Z$25,O70=$Z$26,O70=$Z$27,O70=$Z$28,O70=$Z$29,O70=$Z$41,O70=$Z$42,O70=$Z$43,O70=$Z$44,O70=$Z$45,O70=$Z$46,O70=$Z$47,O70=$Z$48,O70=$Z$49,O70=$Z$50,O70=$Z$51,O70=$Z$52,O70=$Z$53,O70=$Z$54,O70=$Z$55,O70=$Z$56,O70=$Z$57,O70=$Z$58,O70=$Z$59,O70=$Z$70,O70=$Z$71,O70=$Z$72,O70=$Z$73,O70=$Z$74,O70=$Z$75,O70=$Z$76,O70=$Z$77,O70=$Z$78,O70=$Z$79,O70=$Z$80,O70=$Z$81,O70=$Z$82,O70=$Z$83,O70=$Z$84,O70=$Z$85,O70=$Z$86,O70=$Z$87,O70=$Z$88)),"Fehler",0)</f>
        <v>0</v>
      </c>
      <c r="W70" s="11">
        <v>0.33333333333333331</v>
      </c>
      <c r="X70" s="12">
        <v>0.35416666666666669</v>
      </c>
      <c r="Y70" s="6"/>
      <c r="Z70" s="15"/>
      <c r="AA70" s="16"/>
      <c r="AB70" s="16"/>
      <c r="AC70" s="15"/>
      <c r="AD70" s="16"/>
      <c r="AE70" s="16"/>
      <c r="AF70" s="16"/>
      <c r="AG70">
        <f>IF(AND(Z70&lt;&gt;"",OR(Z70=$Z$71,Z70=$Z$72,Z70=$Z$73,Z70=$Z$74,Z70=$Z$75,Z70=$Z$76,Z70=$Z$77,Z70=$Z$78,Z70=$Z$79,Z70=$Z$80,Z70=$Z$81,Z70=$Z$82,Z70=$Z$83,Z70=$Z$84,Z70=$Z$85,Z70=$Z$86,Z70=$Z$87,Z70=$Z$88)),"Fehler",0)</f>
        <v>0</v>
      </c>
    </row>
    <row r="71" spans="1:33" ht="15.75" x14ac:dyDescent="0.25">
      <c r="A71" s="11">
        <v>0.35416666666666669</v>
      </c>
      <c r="B71" s="12">
        <v>0.375</v>
      </c>
      <c r="C71" s="6"/>
      <c r="D71" s="15" t="s">
        <v>137</v>
      </c>
      <c r="E71" s="16" t="s">
        <v>72</v>
      </c>
      <c r="F71" s="16" t="s">
        <v>85</v>
      </c>
      <c r="G71" s="15"/>
      <c r="H71" s="16" t="s">
        <v>169</v>
      </c>
      <c r="I71" s="16"/>
      <c r="J71" s="16" t="s">
        <v>57</v>
      </c>
      <c r="K71">
        <f>IF(AND(D71&lt;&gt;"",OR(D71=$D$72,D71=$D$73,D71=$D$74,D71=$D$75,D71=$D$76,D71=$D$77,D71=$D$78,D71=$D$79,D71=$D$80,D71=$D$81,D71=$D$82,D71=$D$83,D71=$D$84,D71=$D$85,D71=$D$86,D71=$D$87,D71=$D$88,D71=$O$11,D71=$O$12,D71=$O$13,D71=$O$14,D71=$O$15,D71=$O$16,D71=$O$17,D71=$O$18,D71=$O$19,D71=$O$20,D71=$O$21,D71=$O$22,D71=$O$23,D71=$O$24,D71=$O$25,D71=$O$26,D71=$O$27,D71=$O$28,D71=$O$29,D71=$O$41,D71=$O$42,D71=$O$43,D71=$O$44,D71=$O$45,D71=$O$46,D71=$O$47,D71=$O$48,D71=$O$49,D71=$O$50,D71=$O$51,D71=$O$52,D71=$O$53,D71=$O$54,D71=$O$55,D71=$O$56,D71=$O$57,D71=$O$58,D71=$O$59,D71=$O$70,D71=$O$71,D71=$O$72,D71=$O$73,D71=$O$74,D71=$O$75,D71=$O$76,D71=$O$77,D71=$O$78,D71=$O$79,D71=$O$80,D71=$O$81,D71=$O$82,D71=$O$83,D71=$O$84,D71=$O$85,D71=$O$86,D71=$O$87,D71=$O$88,D71=$Z$11,D71=$Z$12,D71=$Z$13,D71=$Z$14,D71=$Z$15,D71=$Z$16,D71=$Z$17,D71=$Z$18,D71=$Z$19,D71=$Z$20,D71=$Z$21,D71=$Z$22,D71=$Z$23,D71=$Z$24,D71=$Z$25,D71=$Z$26,D71=$Z$27,D71=$Z$28,D71=$Z$29,D71=$Z$41,D71=$Z$42,D71=$Z$43,D71=$Z$44,D71=$Z$45,D71=$Z$46,D71=$Z$47,D71=$Z$48,D71=$Z$49,D71=$Z$50,D71=$Z$51,D71=$Z$52,D71=$Z$53,D71=$Z$54,D71=$Z$55,D71=$Z$56,D71=$Z$57,D71=$Z$58,D71=$Z$59,D71=$Z$70,D71=$Z$71,D71=$Z$72,D71=$Z$73,D71=$Z$74,D71=$Z$75,D71=$Z$76,D71=$Z$77,D71=$Z$78,D71=$Z$79,D71=$Z$80,D71=$Z$81,D71=$Z$82,D71=$Z$83,D71=$Z$84,D71=$Z$85,D71=$Z$86,D71=$Z$87,D71=$Z$88)),"Fehler",0)</f>
        <v>0</v>
      </c>
      <c r="L71" s="11">
        <v>0.35416666666666669</v>
      </c>
      <c r="M71" s="12">
        <v>0.375</v>
      </c>
      <c r="N71" s="6"/>
      <c r="O71" s="15"/>
      <c r="P71" s="16"/>
      <c r="Q71" s="16"/>
      <c r="R71" s="15"/>
      <c r="S71" s="16"/>
      <c r="T71" s="16"/>
      <c r="U71" s="16"/>
      <c r="V71">
        <f>IF(AND(O71&lt;&gt;"",OR(O71=$O$72,O71=$O$73,O71=$O$74,O71=$O$75,O71=$O$76,O71=$O$77,O71=$O$78,O71=$O$79,O71=$O$80,O71=$O$81,O71=$O$82,O71=$O$83,O71=$O$84,O71=$O$85,O71=$O$86,O71=$O$87,O71=$O$88,O71=$Z$11,O71=$Z$12,O71=$Z$13,O71=$Z$14,O71=$Z$15,O71=$Z$16,O71=$Z$17,O71=$Z$18,O71=$Z$19,O71=$Z$20,O71=$Z$21,O71=$Z$22,O71=$Z$23,O71=$Z$24,O71=$Z$25,O71=$Z$26,O71=$Z$27,O71=$Z$28,O71=$Z$29,O71=$Z$41,O71=$Z$42,O71=$Z$43,O71=$Z$44,O71=$Z$45,O71=$Z$46,O71=$Z$47,O71=$Z$48,O71=$Z$49,O71=$Z$50,O71=$Z$51,O71=$Z$52,O71=$Z$53,O71=$Z$54,O71=$Z$55,O71=$Z$56,O71=$Z$57,O71=$Z$58,O71=$Z$59,O71=$Z$70,O71=$Z$71,O71=$Z$72,O71=$Z$73,O71=$Z$74,O71=$Z$75,O71=$Z$76,O71=$Z$77,O71=$Z$78,O71=$Z$79,O71=$Z$80,O71=$Z$81,O71=$Z$82,O71=$Z$83,O71=$Z$84,O71=$Z$85,O71=$Z$86,O71=$Z$87,O71=$Z$88)),"Fehler",0)</f>
        <v>0</v>
      </c>
      <c r="W71" s="11">
        <v>0.35416666666666669</v>
      </c>
      <c r="X71" s="12">
        <v>0.375</v>
      </c>
      <c r="Y71" s="6"/>
      <c r="Z71" s="15"/>
      <c r="AA71" s="16"/>
      <c r="AB71" s="16"/>
      <c r="AC71" s="15"/>
      <c r="AD71" s="16"/>
      <c r="AE71" s="16"/>
      <c r="AF71" s="16"/>
      <c r="AG71">
        <f>IF(AND(Z71&lt;&gt;"",OR(Z71=$Z$72,Z71=$Z$73,Z71=$Z$74,Z71=$Z$75,Z71=$Z$76,Z71=$Z$77,Z71=$Z$78,Z71=$Z$79,Z71=$Z$80,Z71=$Z$81,Z71=$Z$82,Z71=$Z$83,Z71=$Z$84,Z71=$Z$85,Z71=$Z$86,Z71=$Z$87,Z71=$Z$88)),"Fehler",0)</f>
        <v>0</v>
      </c>
    </row>
    <row r="72" spans="1:33" ht="15.75" x14ac:dyDescent="0.25">
      <c r="A72" s="11">
        <v>0.375</v>
      </c>
      <c r="B72" s="12">
        <v>0.39583333333333331</v>
      </c>
      <c r="C72" s="6"/>
      <c r="D72" s="15" t="s">
        <v>140</v>
      </c>
      <c r="E72" s="16" t="s">
        <v>72</v>
      </c>
      <c r="F72" s="16" t="s">
        <v>85</v>
      </c>
      <c r="G72" s="15"/>
      <c r="H72" s="16" t="s">
        <v>169</v>
      </c>
      <c r="I72" s="16"/>
      <c r="J72" s="16" t="s">
        <v>57</v>
      </c>
      <c r="K72">
        <f>IF(AND(D72&lt;&gt;"",OR(D72=$D$73,D72=$D$74,D72=$D$75,D72=$D$76,D72=$D$77,D72=$D$78,D72=$D$79,D72=$D$80,D72=$D$81,D72=$D$82,D72=$D$83,D72=$D$84,D72=$D$85,D72=$D$86,D72=$D$87,D72=$D$88,D72=$O$11,D72=$O$12,D72=$O$13,D72=$O$14,D72=$O$15,D72=$O$16,D72=$O$17,D72=$O$18,D72=$O$19,D72=$O$20,D72=$O$21,D72=$O$22,D72=$O$23,D72=$O$24,D72=$O$25,D72=$O$26,D72=$O$27,D72=$O$28,D72=$O$29,D72=$O$41,D72=$O$42,D72=$O$43,D72=$O$44,D72=$O$45,D72=$O$46,D72=$O$47,D72=$O$48,D72=$O$49,D72=$O$50,D72=$O$51,D72=$O$52,D72=$O$53,D72=$O$54,D72=$O$55,D72=$O$56,D72=$O$57,D72=$O$58,D72=$O$59,D72=$O$70,D72=$O$71,D72=$O$72,D72=$O$73,D72=$O$74,D72=$O$75,D72=$O$76,D72=$O$77,D72=$O$78,D72=$O$79,D72=$O$80,D72=$O$81,D72=$O$82,D72=$O$83,D72=$O$84,D72=$O$85,D72=$O$86,D72=$O$87,D72=$O$88,D72=$Z$11,D72=$Z$12,D72=$Z$13,D72=$Z$14,D72=$Z$15,D72=$Z$16,D72=$Z$17,D72=$Z$18,D72=$Z$19,D72=$Z$20,D72=$Z$21,D72=$Z$22,D72=$Z$23,D72=$Z$24,D72=$Z$25,D72=$Z$26,D72=$Z$27,D72=$Z$28,D72=$Z$29,D72=$Z$41,D72=$Z$42,D72=$Z$43,D72=$Z$44,D72=$Z$45,D72=$Z$46,D72=$Z$47,D72=$Z$48,D72=$Z$49,D72=$Z$50,D72=$Z$51,D72=$Z$52,D72=$Z$53,D72=$Z$54,D72=$Z$55,D72=$Z$56,D72=$Z$57,D72=$Z$58,D72=$Z$59,D72=$Z$70,D72=$Z$71,D72=$Z$72,D72=$Z$73,D72=$Z$74,D72=$Z$75,D72=$Z$76,D72=$Z$77,D72=$Z$78,D72=$Z$79,D72=$Z$80,D72=$Z$81,D72=$Z$82,D72=$Z$83,D72=$Z$84,D72=$Z$85,D72=$Z$86,D72=$Z$87,D72=$Z$88)),"Fehler",0)</f>
        <v>0</v>
      </c>
      <c r="L72" s="11">
        <v>0.375</v>
      </c>
      <c r="M72" s="12">
        <v>0.39583333333333331</v>
      </c>
      <c r="N72" s="6"/>
      <c r="O72" s="15"/>
      <c r="P72" s="16"/>
      <c r="Q72" s="16"/>
      <c r="R72" s="15"/>
      <c r="S72" s="16"/>
      <c r="T72" s="16"/>
      <c r="U72" s="16"/>
      <c r="V72">
        <f>IF(AND(O72&lt;&gt;"",OR(O72=$O$73,O72=$O$74,O72=$O$75,O72=$O$76,O72=$O$77,O72=$O$78,O72=$O$79,O72=$O$80,O72=$O$81,O72=$O$82,O72=$O$83,O72=$O$84,O72=$O$85,O72=$O$86,O72=$O$87,O72=$O$88,O72=$Z$11,O72=$Z$12,O72=$Z$13,O72=$Z$14,O72=$Z$15,O72=$Z$16,O72=$Z$17,O72=$Z$18,O72=$Z$19,O72=$Z$20,O72=$Z$21,O72=$Z$22,O72=$Z$23,O72=$Z$24,O72=$Z$25,O72=$Z$26,O72=$Z$27,O72=$Z$28,O72=$Z$29,O72=$Z$41,O72=$Z$42,O72=$Z$43,O72=$Z$44,O72=$Z$45,O72=$Z$46,O72=$Z$47,O72=$Z$48,O72=$Z$49,O72=$Z$50,O72=$Z$51,O72=$Z$52,O72=$Z$53,O72=$Z$54,O72=$Z$55,O72=$Z$56,O72=$Z$57,O72=$Z$58,O72=$Z$59,O72=$Z$70,O72=$Z$71,O72=$Z$72,O72=$Z$73,O72=$Z$74,O72=$Z$75,O72=$Z$76,O72=$Z$77,O72=$Z$78,O72=$Z$79,O72=$Z$80,O72=$Z$81,O72=$Z$82,O72=$Z$83,O72=$Z$84,O72=$Z$85,O72=$Z$86,O72=$Z$87,O72=$Z$88)),"Fehler",0)</f>
        <v>0</v>
      </c>
      <c r="W72" s="11">
        <v>0.375</v>
      </c>
      <c r="X72" s="12">
        <v>0.39583333333333331</v>
      </c>
      <c r="Y72" s="6"/>
      <c r="Z72" s="15"/>
      <c r="AA72" s="16"/>
      <c r="AB72" s="16"/>
      <c r="AC72" s="15"/>
      <c r="AD72" s="16"/>
      <c r="AE72" s="16"/>
      <c r="AF72" s="16"/>
      <c r="AG72">
        <f>IF(AND(Z72&lt;&gt;"",OR(Z72=$Z$73,Z72=$Z$74,Z72=$Z$75,Z72=$Z$76,Z72=$Z$77,Z72=$Z$78,Z72=$Z$79,Z72=$Z$80,Z72=$Z$81,Z72=$Z$82,Z72=$Z$83,Z72=$Z$84,Z72=$Z$85,Z72=$Z$86,Z72=$Z$87,Z72=$Z$88)),"Fehler",0)</f>
        <v>0</v>
      </c>
    </row>
    <row r="73" spans="1:33" ht="15.75" x14ac:dyDescent="0.25">
      <c r="A73" s="11">
        <v>0.39583333333333331</v>
      </c>
      <c r="B73" s="12">
        <v>0.41666666666666669</v>
      </c>
      <c r="C73" s="6"/>
      <c r="D73" s="9" t="s">
        <v>136</v>
      </c>
      <c r="E73" s="16" t="s">
        <v>72</v>
      </c>
      <c r="F73" s="16" t="s">
        <v>85</v>
      </c>
      <c r="G73" s="15"/>
      <c r="H73" s="16" t="s">
        <v>169</v>
      </c>
      <c r="I73" s="16"/>
      <c r="J73" s="16" t="s">
        <v>57</v>
      </c>
      <c r="K73">
        <f>IF(AND(D73&lt;&gt;"",OR(D73=$D$74,D73=$D$75,D73=$D$76,D73=$D$77,D73=$D$78,D73=$D$79,D73=$D$80,D73=$D$81,D73=$D$82,D73=$D$83,D73=$D$84,D73=$D$85,D73=$D$86,D73=$D$87,D73=$D$88,D73=$O$11,D73=$O$12,D73=$O$13,D73=$O$14,D73=$O$15,D73=$O$16,D73=$O$17,D73=$O$18,D73=$O$19,D73=$O$20,D73=$O$21,D73=$O$22,D73=$O$23,D73=$O$24,D73=$O$25,D73=$O$26,D73=$O$27,D73=$O$28,D73=$O$29,D73=$O$41,D73=$O$42,D73=$O$43,D73=$O$44,D73=$O$45,D73=$O$46,D73=$O$47,D73=$O$48,D73=$O$49,D73=$O$50,D73=$O$51,D73=$O$52,D73=$O$53,D73=$O$54,D73=$O$55,D73=$O$56,D73=$O$57,D73=$O$58,D73=$O$59,D73=$O$70,D73=$O$71,D73=$O$72,D73=$O$73,D73=$O$74,D73=$O$75,D73=$O$76,D73=$O$77,D73=$O$78,D73=$O$79,D73=$O$80,D73=$O$81,D73=$O$82,D73=$O$83,D73=$O$84,D73=$O$85,D73=$O$86,D73=$O$87,D73=$O$88,D73=$Z$11,D73=$Z$12,D73=$Z$13,D73=$Z$14,D73=$Z$15,D73=$Z$16,D73=$Z$17,D73=$Z$18,D73=$Z$19,D73=$Z$20,D73=$Z$21,D73=$Z$22,D73=$Z$23,D73=$Z$24,D73=$Z$25,D73=$Z$26,D73=$Z$27,D73=$Z$28,D73=$Z$29,D73=$Z$41,D73=$Z$42,D73=$Z$43,D73=$Z$44,D73=$Z$45,D73=$Z$46,D73=$Z$47,D73=$Z$48,D73=$Z$49,D73=$Z$50,D73=$Z$51,D73=$Z$52,D73=$Z$53,D73=$Z$54,D73=$Z$55,D73=$Z$56,D73=$Z$57,D73=$Z$58,D73=$Z$59,D73=$Z$70,D73=$Z$71,D73=$Z$72,D73=$Z$73,D73=$Z$74,D73=$Z$75,D73=$Z$76,D73=$Z$77,D73=$Z$78,D73=$Z$79,D73=$Z$80,D73=$Z$81,D73=$Z$82,D73=$Z$83,D73=$Z$84,D73=$Z$85,D73=$Z$86,D73=$Z$87,D73=$Z$88)),"Fehler",0)</f>
        <v>0</v>
      </c>
      <c r="L73" s="11">
        <v>0.39583333333333331</v>
      </c>
      <c r="M73" s="12">
        <v>0.41666666666666669</v>
      </c>
      <c r="N73" s="6"/>
      <c r="O73" s="31"/>
      <c r="P73" s="16"/>
      <c r="Q73" s="16"/>
      <c r="R73" s="15"/>
      <c r="S73" s="16"/>
      <c r="T73" s="16"/>
      <c r="U73" s="16"/>
      <c r="V73">
        <f>IF(AND(O73&lt;&gt;"",OR(O73=$O$74,O73=$O$75,O73=$O$76,O73=$O$77,O73=$O$78,O73=$O$79,O73=$O$80,O73=$O$81,O73=$O$82,O73=$O$83,O73=$O$84,O73=$O$85,O73=$O$86,O73=$O$87,O73=$O$88,O73=$Z$11,O73=$Z$12,O73=$Z$13,O73=$Z$14,O73=$Z$15,O73=$Z$16,O73=$Z$17,O73=$Z$18,O73=$Z$19,O73=$Z$20,O73=$Z$21,O73=$Z$22,O73=$Z$23,O73=$Z$24,O73=$Z$25,O73=$Z$26,O73=$Z$27,O73=$Z$28,O73=$Z$29,O73=$Z$41,O73=$Z$42,O73=$Z$43,O73=$Z$44,O73=$Z$45,O73=$Z$46,O73=$Z$47,O73=$Z$48,O73=$Z$49,O73=$Z$50,O73=$Z$51,O73=$Z$52,O73=$Z$53,O73=$Z$54,O73=$Z$55,O73=$Z$56,O73=$Z$57,O73=$Z$58,O73=$Z$59,O73=$Z$70,O73=$Z$71,O73=$Z$72,O73=$Z$73,O73=$Z$74,O73=$Z$75,O73=$Z$76,O73=$Z$77,O73=$Z$78,O73=$Z$79,O73=$Z$80,O73=$Z$81,O73=$Z$82,O73=$Z$83,O73=$Z$84,O73=$Z$85,O73=$Z$86,O73=$Z$87,O73=$Z$88)),"Fehler",0)</f>
        <v>0</v>
      </c>
      <c r="W73" s="11">
        <v>0.39583333333333331</v>
      </c>
      <c r="X73" s="12">
        <v>0.41666666666666669</v>
      </c>
      <c r="Y73" s="6"/>
      <c r="Z73" s="15"/>
      <c r="AA73" s="16"/>
      <c r="AB73" s="16"/>
      <c r="AC73" s="15"/>
      <c r="AD73" s="16"/>
      <c r="AE73" s="16"/>
      <c r="AF73" s="16"/>
      <c r="AG73">
        <f>IF(AND(Z73&lt;&gt;"",OR(Z73=$Z$74,Z73=$Z$75,Z73=$Z$76,Z73=$Z$77,Z73=$Z$78,Z73=$Z$79,Z73=$Z$80,Z73=$Z$81,Z73=$Z$82,Z73=$Z$83,Z73=$Z$84,Z73=$Z$85,Z73=$Z$86,Z73=$Z$87,Z73=$Z$88)),"Fehler",0)</f>
        <v>0</v>
      </c>
    </row>
    <row r="74" spans="1:33" ht="15.75" x14ac:dyDescent="0.25">
      <c r="A74" s="11">
        <v>0.41666666666666669</v>
      </c>
      <c r="B74" s="12">
        <v>0.4375</v>
      </c>
      <c r="C74" s="6"/>
      <c r="D74" s="9" t="s">
        <v>93</v>
      </c>
      <c r="E74" s="16" t="s">
        <v>72</v>
      </c>
      <c r="F74" s="16" t="s">
        <v>85</v>
      </c>
      <c r="G74" s="15"/>
      <c r="H74" s="16" t="s">
        <v>169</v>
      </c>
      <c r="I74" s="16"/>
      <c r="J74" s="16" t="s">
        <v>57</v>
      </c>
      <c r="K74">
        <f>IF(AND(D74&lt;&gt;"",OR(D74=$D$75,D74=$D$76,D74=$D$77,D74=$D$78,D74=$D$79,D74=$D$80,D74=$D$81,D74=$D$82,D74=$D$83,D74=$D$84,D74=$D$85,D74=$D$86,D74=$D$87,D74=$D$88,D74=$O$11,D74=$O$12,D74=$O$13,D74=$O$14,D74=$O$15,D74=$O$16,D74=$O$17,D74=$O$18,D74=$O$19,D74=$O$20,D74=$O$21,D74=$O$22,D74=$O$23,D74=$O$24,D74=$O$25,D74=$O$26,D74=$O$27,D74=$O$28,D74=$O$29,D74=$O$41,D74=$O$42,D74=$O$43,D74=$O$44,D74=$O$45,D74=$O$46,D74=$O$47,D74=$O$48,D74=$O$49,D74=$O$50,D74=$O$51,D74=$O$52,D74=$O$53,D74=$O$54,D74=$O$55,D74=$O$56,D74=$O$57,D74=$O$58,D74=$O$59,D74=$O$70,D74=$O$71,D74=$O$72,D74=$O$73,D74=$O$74,D74=$O$75,D74=$O$76,D74=$O$77,D74=$O$78,D74=$O$79,D74=$O$80,D74=$O$81,D74=$O$82,D74=$O$83,D74=$O$84,D74=$O$85,D74=$O$86,D74=$O$87,D74=$O$88,D74=$Z$11,D74=$Z$12,D74=$Z$13,D74=$Z$14,D74=$Z$15,D74=$Z$16,D74=$Z$17,D74=$Z$18,D74=$Z$19,D74=$Z$20,D74=$Z$21,D74=$Z$22,D74=$Z$23,D74=$Z$24,D74=$Z$25,D74=$Z$26,D74=$Z$27,D74=$Z$28,D74=$Z$29,D74=$Z$41,D74=$Z$42,D74=$Z$43,D74=$Z$44,D74=$Z$45,D74=$Z$46,D74=$Z$47,D74=$Z$48,D74=$Z$49,D74=$Z$50,D74=$Z$51,D74=$Z$52,D74=$Z$53,D74=$Z$54,D74=$Z$55,D74=$Z$56,D74=$Z$57,D74=$Z$58,D74=$Z$59,D74=$Z$70,D74=$Z$71,D74=$Z$72,D74=$Z$73,D74=$Z$74,D74=$Z$75,D74=$Z$76,D74=$Z$77,D74=$Z$78,D74=$Z$79,D74=$Z$80,D74=$Z$81,D74=$Z$82,D74=$Z$83,D74=$Z$84,D74=$Z$85,D74=$Z$86,D74=$Z$87,D74=$Z$88)),"Fehler",0)</f>
        <v>0</v>
      </c>
      <c r="L74" s="11">
        <v>0.41666666666666669</v>
      </c>
      <c r="M74" s="12">
        <v>0.4375</v>
      </c>
      <c r="N74" s="6"/>
      <c r="O74" s="15"/>
      <c r="P74" s="10"/>
      <c r="Q74" s="10"/>
      <c r="R74" s="10"/>
      <c r="S74" s="16"/>
      <c r="T74" s="9"/>
      <c r="U74" s="16"/>
      <c r="V74">
        <f>IF(AND(O74&lt;&gt;"",OR(O74=$O$75,O74=$O$76,O74=$O$77,O74=$O$78,O74=$O$79,O74=$O$80,O74=$O$81,O74=$O$82,O74=$O$83,O74=$O$84,O74=$O$85,O74=$O$86,O74=$O$87,O74=$O$88,O74=$Z$11,O74=$Z$12,O74=$Z$13,O74=$Z$14,O74=$Z$15,O74=$Z$16,O74=$Z$17,O74=$Z$18,O74=$Z$19,O74=$Z$20,O74=$Z$21,O74=$Z$22,O74=$Z$23,O74=$Z$24,O74=$Z$25,O74=$Z$26,O74=$Z$27,O74=$Z$28,O74=$Z$29,O74=$Z$41,O74=$Z$42,O74=$Z$43,O74=$Z$44,O74=$Z$45,O74=$Z$46,O74=$Z$47,O74=$Z$48,O74=$Z$49,O74=$Z$50,O74=$Z$51,O74=$Z$52,O74=$Z$53,O74=$Z$54,O74=$Z$55,O74=$Z$56,O74=$Z$57,O74=$Z$58,O74=$Z$59,O74=$Z$70,O74=$Z$71,O74=$Z$72,O74=$Z$73,O74=$Z$74,O74=$Z$75,O74=$Z$76,O74=$Z$77,O74=$Z$78,O74=$Z$79,O74=$Z$80,O74=$Z$81,O74=$Z$82,O74=$Z$83,O74=$Z$84,O74=$Z$85,O74=$Z$86,O74=$Z$87,O74=$Z$88)),"Fehler",0)</f>
        <v>0</v>
      </c>
      <c r="W74" s="11"/>
      <c r="X74" s="12"/>
      <c r="Y74" s="6"/>
      <c r="Z74" s="15"/>
      <c r="AA74" s="16"/>
      <c r="AB74" s="16"/>
      <c r="AC74" s="15"/>
      <c r="AD74" s="16"/>
      <c r="AE74" s="16"/>
      <c r="AF74" s="16"/>
      <c r="AG74">
        <f>IF(AND(Z74&lt;&gt;"",OR(Z74=$Z$75,Z74=$Z$76,Z74=$Z$77,Z74=$Z$78,Z74=$Z$79,Z74=$Z$80,Z74=$Z$81,Z74=$Z$82,Z74=$Z$83,Z74=$Z$84,Z74=$Z$85,Z74=$Z$86,Z74=$Z$87,Z74=$Z$88)),"Fehler",0)</f>
        <v>0</v>
      </c>
    </row>
    <row r="75" spans="1:33" ht="15.75" x14ac:dyDescent="0.25">
      <c r="A75" s="11"/>
      <c r="B75" s="12"/>
      <c r="C75" s="6"/>
      <c r="D75" s="9"/>
      <c r="E75" s="9"/>
      <c r="F75" s="9"/>
      <c r="G75" s="9"/>
      <c r="H75" s="9"/>
      <c r="I75" s="9"/>
      <c r="J75" s="16"/>
      <c r="K75">
        <f>IF(AND(D75&lt;&gt;"",OR(D75=$D$76,D75=$D$77,D75=$D$78,D75=$D$79,D75=$D$80,D75=$D$81,D75=$D$82,D75=$D$83,D75=$D$84,D75=$D$85,D75=$D$86,D75=$D$87,D75=$D$88,D75=$O$11,D75=$O$12,D75=$O$13,D75=$O$14,D75=$O$15,D75=$O$16,D75=$O$17,D75=$O$18,D75=$O$19,D75=$O$20,D75=$O$21,D75=$O$22,D75=$O$23,D75=$O$24,D75=$O$25,D75=$O$26,D75=$O$27,D75=$O$28,D75=$O$29,D75=$O$41,D75=$O$42,D75=$O$43,D75=$O$44,D75=$O$45,D75=$O$46,D75=$O$47,D75=$O$48,D75=$O$49,D75=$O$50,D75=$O$51,D75=$O$52,D75=$O$53,D75=$O$54,D75=$O$55,D75=$O$56,D75=$O$57,D75=$O$58,D75=$O$59,D75=$O$70,D75=$O$71,D75=$O$72,D75=$O$73,D75=$O$74,D75=$O$75,D75=$O$76,D75=$O$77,D75=$O$78,D75=$O$79,D75=$O$80,D75=$O$81,D75=$O$82,D75=$O$83,D75=$O$84,D75=$O$85,D75=$O$86,D75=$O$87,D75=$O$88,D75=$Z$11,D75=$Z$12,D75=$Z$13,D75=$Z$14,D75=$Z$15,D75=$Z$16,D75=$Z$17,D75=$Z$18,D75=$Z$19,D75=$Z$20,D75=$Z$21,D75=$Z$22,D75=$Z$23,D75=$Z$24,D75=$Z$25,D75=$Z$26,D75=$Z$27,D75=$Z$28,D75=$Z$29,D75=$Z$41,D75=$Z$42,D75=$Z$43,D75=$Z$44,D75=$Z$45,D75=$Z$46,D75=$Z$47,D75=$Z$48,D75=$Z$49,D75=$Z$50,D75=$Z$51,D75=$Z$52,D75=$Z$53,D75=$Z$54,D75=$Z$55,D75=$Z$56,D75=$Z$57,D75=$Z$58,D75=$Z$59,D75=$Z$70,D75=$Z$71,D75=$Z$72,D75=$Z$73,D75=$Z$74,D75=$Z$75,D75=$Z$76,D75=$Z$77,D75=$Z$78,D75=$Z$79,D75=$Z$80,D75=$Z$81,D75=$Z$82,D75=$Z$83,D75=$Z$84,D75=$Z$85,D75=$Z$86,D75=$Z$87,D75=$Z$88)),"Fehler",0)</f>
        <v>0</v>
      </c>
      <c r="L75" s="11">
        <v>0.4375</v>
      </c>
      <c r="M75" s="12">
        <v>0.45833333333333331</v>
      </c>
      <c r="N75" s="6"/>
      <c r="O75" s="15" t="s">
        <v>59</v>
      </c>
      <c r="P75" s="16" t="s">
        <v>72</v>
      </c>
      <c r="Q75" s="16" t="s">
        <v>58</v>
      </c>
      <c r="R75" s="15"/>
      <c r="S75" s="16" t="s">
        <v>63</v>
      </c>
      <c r="T75" s="16"/>
      <c r="U75" s="16" t="s">
        <v>79</v>
      </c>
      <c r="V75">
        <f>IF(AND(O75&lt;&gt;"",OR(O75=$O$76,O75=$O$77,O75=$O$78,O75=$O$79,O75=$O$80,O75=$O$81,O75=$O$82,O75=$O$83,O75=$O$84,O75=$O$85,O75=$O$86,O75=$O$87,O75=$O$88,O75=$Z$11,O75=$Z$12,O75=$Z$13,O75=$Z$14,O75=$Z$15,O75=$Z$16,O75=$Z$17,O75=$Z$18,O75=$Z$19,O75=$Z$20,O75=$Z$21,O75=$Z$22,O75=$Z$23,O75=$Z$24,O75=$Z$25,O75=$Z$26,O75=$Z$27,O75=$Z$28,O75=$Z$29,O75=$Z$41,O75=$Z$42,O75=$Z$43,O75=$Z$44,O75=$Z$45,O75=$Z$46,O75=$Z$47,O75=$Z$48,O75=$Z$49,O75=$Z$50,O75=$Z$51,O75=$Z$52,O75=$Z$53,O75=$Z$54,O75=$Z$55,O75=$Z$56,O75=$Z$57,O75=$Z$58,O75=$Z$59,O75=$Z$70,O75=$Z$71,O75=$Z$72,O75=$Z$73,O75=$Z$74,O75=$Z$75,O75=$Z$76,O75=$Z$77,O75=$Z$78,O75=$Z$79,O75=$Z$80,O75=$Z$81,O75=$Z$82,O75=$Z$83,O75=$Z$84,O75=$Z$85,O75=$Z$86,O75=$Z$87,O75=$Z$88)),"Fehler",0)</f>
        <v>0</v>
      </c>
      <c r="W75" s="11">
        <v>0.4375</v>
      </c>
      <c r="X75" s="12">
        <v>0.45833333333333331</v>
      </c>
      <c r="Y75" s="6"/>
      <c r="Z75" s="15"/>
      <c r="AA75" s="16"/>
      <c r="AB75" s="16"/>
      <c r="AC75" s="15"/>
      <c r="AD75" s="16"/>
      <c r="AE75" s="16"/>
      <c r="AF75" s="16"/>
      <c r="AG75">
        <f>IF(AND(Z75&lt;&gt;"",OR(Z75=$Z$76,Z75=$Z$77,Z75=$Z$78,Z75=$Z$79,Z75=$Z$80,Z75=$Z$81,Z75=$Z$82,Z75=$Z$83,Z75=$Z$84,Z75=$Z$85,Z75=$Z$86,Z75=$Z$87,Z75=$Z$88)),"Fehler",0)</f>
        <v>0</v>
      </c>
    </row>
    <row r="76" spans="1:33" ht="15.75" x14ac:dyDescent="0.25">
      <c r="A76" s="11">
        <v>0.45833333333333331</v>
      </c>
      <c r="B76" s="12">
        <v>0.47916666666666669</v>
      </c>
      <c r="C76" s="6"/>
      <c r="D76" s="30"/>
      <c r="E76" s="35"/>
      <c r="F76" s="35"/>
      <c r="G76" s="35"/>
      <c r="H76" s="35"/>
      <c r="I76" s="35"/>
      <c r="J76" s="35"/>
      <c r="K76">
        <f>IF(AND(D76&lt;&gt;"",OR(D76=$D$77,D76=$D$78,D76=$D$79,D76=$D$80,D76=$D$81,D76=$D$82,D76=$D$83,D76=$D$84,D76=$D$85,D76=$D$86,D76=$D$87,D76=$D$88,D76=$O$11,D76=$O$12,D76=$O$13,D76=$O$14,D76=$O$15,D76=$O$16,D76=$O$17,D76=$O$18,D76=$O$19,D76=$O$20,D76=$O$21,D76=$O$22,D76=$O$23,D76=$O$24,D76=$O$25,D76=$O$26,D76=$O$27,D76=$O$28,D76=$O$29,D76=$O$41,D76=$O$42,D76=$O$43,D76=$O$44,D76=$O$45,D76=$O$46,D76=$O$47,D76=$O$48,D76=$O$49,D76=$O$50,D76=$O$51,D76=$O$52,D76=$O$53,D76=$O$54,D76=$O$55,D76=$O$56,D76=$O$57,D76=$O$58,D76=$O$59,D76=$O$70,D76=$O$71,D76=$O$72,D76=$O$73,D76=$O$74,D76=$O$75,D76=$O$76,D76=$O$77,D76=$O$78,D76=$O$79,D76=$O$80,D76=$O$81,D76=$O$82,D76=$O$83,D76=$O$84,D76=$O$85,D76=$O$86,D76=$O$87,D76=$O$88,D76=$Z$11,D76=$Z$12,D76=$Z$13,D76=$Z$14,D76=$Z$15,D76=$Z$16,D76=$Z$17,D76=$Z$18,D76=$Z$19,D76=$Z$20,D76=$Z$21,D76=$Z$22,D76=$Z$23,D76=$Z$24,D76=$Z$25,D76=$Z$26,D76=$Z$27,D76=$Z$28,D76=$Z$29,D76=$Z$41,D76=$Z$42,D76=$Z$43,D76=$Z$44,D76=$Z$45,D76=$Z$46,D76=$Z$47,D76=$Z$48,D76=$Z$49,D76=$Z$50,D76=$Z$51,D76=$Z$52,D76=$Z$53,D76=$Z$54,D76=$Z$55,D76=$Z$56,D76=$Z$57,D76=$Z$58,D76=$Z$59,D76=$Z$70,D76=$Z$71,D76=$Z$72,D76=$Z$73,D76=$Z$74,D76=$Z$75,D76=$Z$76,D76=$Z$77,D76=$Z$78,D76=$Z$79,D76=$Z$80,D76=$Z$81,D76=$Z$82,D76=$Z$83,D76=$Z$84,D76=$Z$85,D76=$Z$86,D76=$Z$87,D76=$Z$88)),"Fehler",0)</f>
        <v>0</v>
      </c>
      <c r="L76" s="11">
        <v>0.45833333333333331</v>
      </c>
      <c r="M76" s="12">
        <v>0.47916666666666669</v>
      </c>
      <c r="N76" s="6"/>
      <c r="O76" s="15" t="s">
        <v>60</v>
      </c>
      <c r="P76" s="16" t="s">
        <v>72</v>
      </c>
      <c r="Q76" s="16" t="s">
        <v>58</v>
      </c>
      <c r="R76" s="15"/>
      <c r="S76" s="16" t="s">
        <v>63</v>
      </c>
      <c r="T76" s="16"/>
      <c r="U76" s="16" t="s">
        <v>79</v>
      </c>
      <c r="V76">
        <f>IF(AND(O76&lt;&gt;"",OR(O76=$O$77,O76=$O$78,O76=$O$79,O76=$O$80,O76=$O$81,O76=$O$82,O76=$O$83,O76=$O$84,O76=$O$85,O76=$O$86,O76=$O$87,O76=$O$88,O76=$Z$11,O76=$Z$12,O76=$Z$13,O76=$Z$14,O76=$Z$15,O76=$Z$16,O76=$Z$17,O76=$Z$18,O76=$Z$19,O76=$Z$20,O76=$Z$21,O76=$Z$22,O76=$Z$23,O76=$Z$24,O76=$Z$25,O76=$Z$26,O76=$Z$27,O76=$Z$28,O76=$Z$29,O76=$Z$41,O76=$Z$42,O76=$Z$43,O76=$Z$44,O76=$Z$45,O76=$Z$46,O76=$Z$47,O76=$Z$48,O76=$Z$49,O76=$Z$50,O76=$Z$51,O76=$Z$52,O76=$Z$53,O76=$Z$54,O76=$Z$55,O76=$Z$56,O76=$Z$57,O76=$Z$58,O76=$Z$59,O76=$Z$70,O76=$Z$71,O76=$Z$72,O76=$Z$73,O76=$Z$74,O76=$Z$75,O76=$Z$76,O76=$Z$77,O76=$Z$78,O76=$Z$79,O76=$Z$80,O76=$Z$81,O76=$Z$82,O76=$Z$83,O76=$Z$84,O76=$Z$85,O76=$Z$86,O76=$Z$87,O76=$Z$88)),"Fehler",0)</f>
        <v>0</v>
      </c>
      <c r="W76" s="11">
        <v>0.45833333333333331</v>
      </c>
      <c r="X76" s="12">
        <v>0.47916666666666669</v>
      </c>
      <c r="Y76" s="6"/>
      <c r="Z76" s="15"/>
      <c r="AA76" s="16"/>
      <c r="AB76" s="16"/>
      <c r="AC76" s="15"/>
      <c r="AD76" s="16"/>
      <c r="AE76" s="16"/>
      <c r="AF76" s="16"/>
      <c r="AG76">
        <f>IF(AND(Z76&lt;&gt;"",OR(Z76=$Z$77,Z76=$Z$78,Z76=$Z$79,Z76=$Z$80,Z76=$Z$81,Z76=$Z$82,Z76=$Z$83,Z76=$Z$84,Z76=$Z$85,Z76=$Z$86,Z76=$Z$87,Z76=$Z$88)),"Fehler",0)</f>
        <v>0</v>
      </c>
    </row>
    <row r="77" spans="1:33" ht="15.75" x14ac:dyDescent="0.25">
      <c r="A77" s="11">
        <v>0.47916666666666669</v>
      </c>
      <c r="B77" s="12">
        <v>0.5</v>
      </c>
      <c r="C77" s="6"/>
      <c r="D77" s="30"/>
      <c r="E77" s="35"/>
      <c r="F77" s="35"/>
      <c r="G77" s="35"/>
      <c r="H77" s="35"/>
      <c r="I77" s="35"/>
      <c r="J77" s="35"/>
      <c r="K77">
        <f>IF(AND(D77&lt;&gt;"",OR(D77=$D$78,D77=$D$79,D77=$D$80,D77=$D$81,D77=$D$82,D77=$D$83,D77=$D$84,D77=$D$85,D77=$D$86,D77=$D$87,D77=$D$88,D77=$O$11,D77=$O$12,D77=$O$13,D77=$O$14,D77=$O$15,D77=$O$16,D77=$O$17,D77=$O$18,D77=$O$19,D77=$O$20,D77=$O$21,D77=$O$22,D77=$O$23,D77=$O$24,D77=$O$25,D77=$O$26,D77=$O$27,D77=$O$28,D77=$O$29,D77=$O$41,D77=$O$42,D77=$O$43,D77=$O$44,D77=$O$45,D77=$O$46,D77=$O$47,D77=$O$48,D77=$O$49,D77=$O$50,D77=$O$51,D77=$O$52,D77=$O$53,D77=$O$54,D77=$O$55,D77=$O$56,D77=$O$57,D77=$O$58,D77=$O$59,D77=$O$70,D77=$O$71,D77=$O$72,D77=$O$73,D77=$O$74,D77=$O$75,D77=$O$76,D77=$O$77,D77=$O$78,D77=$O$79,D77=$O$80,D77=$O$81,D77=$O$82,D77=$O$83,D77=$O$84,D77=$O$85,D77=$O$86,D77=$O$87,D77=$O$88,D77=$Z$11,D77=$Z$12,D77=$Z$13,D77=$Z$14,D77=$Z$15,D77=$Z$16,D77=$Z$17,D77=$Z$18,D77=$Z$19,D77=$Z$20,D77=$Z$21,D77=$Z$22,D77=$Z$23,D77=$Z$24,D77=$Z$25,D77=$Z$26,D77=$Z$27,D77=$Z$28,D77=$Z$29,D77=$Z$41,D77=$Z$42,D77=$Z$43,D77=$Z$44,D77=$Z$45,D77=$Z$46,D77=$Z$47,D77=$Z$48,D77=$Z$49,D77=$Z$50,D77=$Z$51,D77=$Z$52,D77=$Z$53,D77=$Z$54,D77=$Z$55,D77=$Z$56,D77=$Z$57,D77=$Z$58,D77=$Z$59,D77=$Z$70,D77=$Z$71,D77=$Z$72,D77=$Z$73,D77=$Z$74,D77=$Z$75,D77=$Z$76,D77=$Z$77,D77=$Z$78,D77=$Z$79,D77=$Z$80,D77=$Z$81,D77=$Z$82,D77=$Z$83,D77=$Z$84,D77=$Z$85,D77=$Z$86,D77=$Z$87,D77=$Z$88)),"Fehler",0)</f>
        <v>0</v>
      </c>
      <c r="L77" s="11">
        <v>0.47916666666666669</v>
      </c>
      <c r="M77" s="12">
        <v>0.5</v>
      </c>
      <c r="N77" s="6"/>
      <c r="O77" s="15" t="s">
        <v>61</v>
      </c>
      <c r="P77" s="16" t="s">
        <v>72</v>
      </c>
      <c r="Q77" s="16" t="s">
        <v>58</v>
      </c>
      <c r="R77" s="15"/>
      <c r="S77" s="16" t="s">
        <v>63</v>
      </c>
      <c r="T77" s="16"/>
      <c r="U77" s="16" t="s">
        <v>79</v>
      </c>
      <c r="V77">
        <f>IF(AND(O77&lt;&gt;"",OR(O77=$O$78,O77=$O$79,O77=$O$80,O77=$O$81,O77=$O$82,O77=$O$83,O77=$O$84,O77=$O$85,O77=$O$86,O77=$O$87,O77=$O$88,O77=$Z$11,O77=$Z$12,O77=$Z$13,O77=$Z$14,O77=$Z$15,O77=$Z$16,O77=$Z$17,O77=$Z$18,O77=$Z$19,O77=$Z$20,O77=$Z$21,O77=$Z$22,O77=$Z$23,O77=$Z$24,O77=$Z$25,O77=$Z$26,O77=$Z$27,O77=$Z$28,O77=$Z$29,O77=$Z$41,O77=$Z$42,O77=$Z$43,O77=$Z$44,O77=$Z$45,O77=$Z$46,O77=$Z$47,O77=$Z$48,O77=$Z$49,O77=$Z$50,O77=$Z$51,O77=$Z$52,O77=$Z$53,O77=$Z$54,O77=$Z$55,O77=$Z$56,O77=$Z$57,O77=$Z$58,O77=$Z$59,O77=$Z$70,O77=$Z$71,O77=$Z$72,O77=$Z$73,O77=$Z$74,O77=$Z$75,O77=$Z$76,O77=$Z$77,O77=$Z$78,O77=$Z$79,O77=$Z$80,O77=$Z$81,O77=$Z$82,O77=$Z$83,O77=$Z$84,O77=$Z$85,O77=$Z$86,O77=$Z$87,O77=$Z$88)),"Fehler",0)</f>
        <v>0</v>
      </c>
      <c r="W77" s="11">
        <v>0.47916666666666669</v>
      </c>
      <c r="X77" s="12">
        <v>0.5</v>
      </c>
      <c r="Y77" s="6"/>
      <c r="Z77" s="15"/>
      <c r="AA77" s="16"/>
      <c r="AB77" s="16"/>
      <c r="AC77" s="15"/>
      <c r="AD77" s="16"/>
      <c r="AE77" s="16"/>
      <c r="AF77" s="16"/>
      <c r="AG77">
        <f>IF(AND(Z77&lt;&gt;"",OR(Z77=$Z$78,Z77=$Z$79,Z77=$Z$80,Z77=$Z$81,Z77=$Z$82,Z77=$Z$83,Z77=$Z$84,Z77=$Z$85,Z77=$Z$86,Z77=$Z$87,Z77=$Z$88)),"Fehler",0)</f>
        <v>0</v>
      </c>
    </row>
    <row r="78" spans="1:33" ht="15.75" x14ac:dyDescent="0.25">
      <c r="A78" s="11">
        <v>0.5</v>
      </c>
      <c r="B78" s="12">
        <v>0.52083333333333337</v>
      </c>
      <c r="C78" s="25"/>
      <c r="D78" s="9"/>
      <c r="E78" s="35"/>
      <c r="F78" s="35"/>
      <c r="G78" s="35"/>
      <c r="H78" s="35"/>
      <c r="I78" s="35"/>
      <c r="J78" s="35"/>
      <c r="K78">
        <f>IF(AND(D78&lt;&gt;"",OR(D78=$D$79,D78=$D$80,D78=$D$81,D78=$D$82,D78=$D$83,D78=$D$84,D78=$D$85,D78=$D$86,D78=$D$87,D78=$D$88,D78=$O$11,D78=$O$12,D78=$O$13,D78=$O$14,D78=$O$15,D78=$O$16,D78=$O$17,D78=$O$18,D78=$O$19,D78=$O$20,D78=$O$21,D78=$O$22,D78=$O$23,D78=$O$24,D78=$O$25,D78=$O$26,D78=$O$27,D78=$O$28,D78=$O$29,D78=$O$41,D78=$O$42,D78=$O$43,D78=$O$44,D78=$O$45,D78=$O$46,D78=$O$47,D78=$O$48,D78=$O$49,D78=$O$50,D78=$O$51,D78=$O$52,D78=$O$53,D78=$O$54,D78=$O$55,D78=$O$56,D78=$O$57,D78=$O$58,D78=$O$59,D78=$O$70,D78=$O$71,D78=$O$72,D78=$O$73,D78=$O$74,D78=$O$75,D78=$O$76,D78=$O$77,D78=$O$78,D78=$O$79,D78=$O$80,D78=$O$81,D78=$O$82,D78=$O$83,D78=$O$84,D78=$O$85,D78=$O$86,D78=$O$87,D78=$O$88,D78=$Z$11,D78=$Z$12,D78=$Z$13,D78=$Z$14,D78=$Z$15,D78=$Z$16,D78=$Z$17,D78=$Z$18,D78=$Z$19,D78=$Z$20,D78=$Z$21,D78=$Z$22,D78=$Z$23,D78=$Z$24,D78=$Z$25,D78=$Z$26,D78=$Z$27,D78=$Z$28,D78=$Z$29,D78=$Z$41,D78=$Z$42,D78=$Z$43,D78=$Z$44,D78=$Z$45,D78=$Z$46,D78=$Z$47,D78=$Z$48,D78=$Z$49,D78=$Z$50,D78=$Z$51,D78=$Z$52,D78=$Z$53,D78=$Z$54,D78=$Z$55,D78=$Z$56,D78=$Z$57,D78=$Z$58,D78=$Z$59,D78=$Z$70,D78=$Z$71,D78=$Z$72,D78=$Z$73,D78=$Z$74,D78=$Z$75,D78=$Z$76,D78=$Z$77,D78=$Z$78,D78=$Z$79,D78=$Z$80,D78=$Z$81,D78=$Z$82,D78=$Z$83,D78=$Z$84,D78=$Z$85,D78=$Z$86,D78=$Z$87,D78=$Z$88)),"Fehler",0)</f>
        <v>0</v>
      </c>
      <c r="L78" s="11">
        <v>0.5</v>
      </c>
      <c r="M78" s="12">
        <v>0.52083333333333337</v>
      </c>
      <c r="N78" s="6"/>
      <c r="O78" s="31" t="s">
        <v>62</v>
      </c>
      <c r="P78" s="16" t="s">
        <v>72</v>
      </c>
      <c r="Q78" s="16" t="s">
        <v>58</v>
      </c>
      <c r="R78" s="15"/>
      <c r="S78" s="16" t="s">
        <v>63</v>
      </c>
      <c r="T78" s="16"/>
      <c r="U78" s="16" t="s">
        <v>79</v>
      </c>
      <c r="V78">
        <f>IF(AND(O78&lt;&gt;"",OR(O78=$O$79,O78=$O$80,O78=$O$81,O78=$O$82,O78=$O$83,O78=$O$84,O78=$O$85,O78=$O$86,O78=$O$87,O78=$O$88,O78=$Z$11,O78=$Z$12,O78=$Z$13,O78=$Z$14,O78=$Z$15,O78=$Z$16,O78=$Z$17,O78=$Z$18,O78=$Z$19,O78=$Z$20,O78=$Z$21,O78=$Z$22,O78=$Z$23,O78=$Z$24,O78=$Z$25,O78=$Z$26,O78=$Z$27,O78=$Z$28,O78=$Z$29,O78=$Z$41,O78=$Z$42,O78=$Z$43,O78=$Z$44,O78=$Z$45,O78=$Z$46,O78=$Z$47,O78=$Z$48,O78=$Z$49,O78=$Z$50,O78=$Z$51,O78=$Z$52,O78=$Z$53,O78=$Z$54,O78=$Z$55,O78=$Z$56,O78=$Z$57,O78=$Z$58,O78=$Z$59,O78=$Z$70,O78=$Z$71,O78=$Z$72,O78=$Z$73,O78=$Z$74,O78=$Z$75,O78=$Z$76,O78=$Z$77,O78=$Z$78,O78=$Z$79,O78=$Z$80,O78=$Z$81,O78=$Z$82,O78=$Z$83,O78=$Z$84,O78=$Z$85,O78=$Z$86,O78=$Z$87,O78=$Z$88)),"Fehler",0)</f>
        <v>0</v>
      </c>
      <c r="W78" s="11">
        <v>0.5</v>
      </c>
      <c r="X78" s="12">
        <v>0.52083333333333337</v>
      </c>
      <c r="Y78" s="6"/>
      <c r="Z78" s="15"/>
      <c r="AA78" s="16"/>
      <c r="AB78" s="16"/>
      <c r="AC78" s="15"/>
      <c r="AD78" s="16"/>
      <c r="AE78" s="16"/>
      <c r="AF78" s="16"/>
      <c r="AG78">
        <f>IF(AND(Z78&lt;&gt;"",OR(Z78=$Z$79,Z78=$Z$80,Z78=$Z$81,Z78=$Z$82,Z78=$Z$83,Z78=$Z$84,Z78=$Z$85,Z78=$Z$86,Z78=$Z$87,Z78=$Z$88)),"Fehler",0)</f>
        <v>0</v>
      </c>
    </row>
    <row r="79" spans="1:33" ht="15.75" x14ac:dyDescent="0.25">
      <c r="A79" s="11">
        <v>0.52083333333333337</v>
      </c>
      <c r="B79" s="12">
        <v>0.54166666666666663</v>
      </c>
      <c r="C79" s="25"/>
      <c r="D79" s="9"/>
      <c r="E79" s="35"/>
      <c r="F79" s="35"/>
      <c r="G79" s="35"/>
      <c r="H79" s="35"/>
      <c r="I79" s="35"/>
      <c r="J79" s="35"/>
      <c r="K79">
        <f>IF(AND(D79&lt;&gt;"",OR(D79=$D$80,D79=$D$81,D79=$D$82,D79=$D$83,D79=$D$84,D79=$D$85,D79=$D$86,D79=$D$87,D79=$D$88,D79=$O$11,D79=$O$12,D79=$O$13,D79=$O$14,D79=$O$15,D79=$O$16,D79=$O$17,D79=$O$18,D79=$O$19,D79=$O$20,D79=$O$21,D79=$O$22,D79=$O$23,D79=$O$24,D79=$O$25,D79=$O$26,D79=$O$27,D79=$O$28,D79=$O$29,D79=$O$41,D79=$O$42,D79=$O$43,D79=$O$44,D79=$O$45,D79=$O$46,D79=$O$47,D79=$O$48,D79=$O$49,D79=$O$50,D79=$O$51,D79=$O$52,D79=$O$53,D79=$O$54,D79=$O$55,D79=$O$56,D79=$O$57,D79=$O$58,D79=$O$59,D79=$O$70,D79=$O$71,D79=$O$72,D79=$O$73,D79=$O$74,D79=$O$75,D79=$O$76,D79=$O$77,D79=$O$78,D79=$O$79,D79=$O$80,D79=$O$81,D79=$O$82,D79=$O$83,D79=$O$84,D79=$O$85,D79=$O$86,D79=$O$87,D79=$O$88,D79=$Z$11,D79=$Z$12,D79=$Z$13,D79=$Z$14,D79=$Z$15,D79=$Z$16,D79=$Z$17,D79=$Z$18,D79=$Z$19,D79=$Z$20,D79=$Z$21,D79=$Z$22,D79=$Z$23,D79=$Z$24,D79=$Z$25,D79=$Z$26,D79=$Z$27,D79=$Z$28,D79=$Z$29,D79=$Z$41,D79=$Z$42,D79=$Z$43,D79=$Z$44,D79=$Z$45,D79=$Z$46,D79=$Z$47,D79=$Z$48,D79=$Z$49,D79=$Z$50,D79=$Z$51,D79=$Z$52,D79=$Z$53,D79=$Z$54,D79=$Z$55,D79=$Z$56,D79=$Z$57,D79=$Z$58,D79=$Z$59,D79=$Z$70,D79=$Z$71,D79=$Z$72,D79=$Z$73,D79=$Z$74,D79=$Z$75,D79=$Z$76,D79=$Z$77,D79=$Z$78,D79=$Z$79,D79=$Z$80,D79=$Z$81,D79=$Z$82,D79=$Z$83,D79=$Z$84,D79=$Z$85,D79=$Z$86,D79=$Z$87,D79=$Z$88)),"Fehler",0)</f>
        <v>0</v>
      </c>
      <c r="L79" s="11"/>
      <c r="M79" s="12"/>
      <c r="N79" s="6"/>
      <c r="O79" s="9"/>
      <c r="P79" s="9"/>
      <c r="Q79" s="9"/>
      <c r="R79" s="9"/>
      <c r="S79" s="9"/>
      <c r="T79" s="9"/>
      <c r="U79" s="9"/>
      <c r="V79">
        <f>IF(AND(O79&lt;&gt;"",OR(O79=$O$80,O79=$O$81,O79=$O$82,O79=$O$83,O79=$O$84,O79=$O$85,O79=$O$86,O79=$O$87,O79=$O$88,O79=$Z$11,O79=$Z$12,O79=$Z$13,O79=$Z$14,O79=$Z$15,O79=$Z$16,O79=$Z$17,O79=$Z$18,O79=$Z$19,O79=$Z$20,O79=$Z$21,O79=$Z$22,O79=$Z$23,O79=$Z$24,O79=$Z$25,O79=$Z$26,O79=$Z$27,O79=$Z$28,O79=$Z$29,O79=$Z$41,O79=$Z$42,O79=$Z$43,O79=$Z$44,O79=$Z$45,O79=$Z$46,O79=$Z$47,O79=$Z$48,O79=$Z$49,O79=$Z$50,O79=$Z$51,O79=$Z$52,O79=$Z$53,O79=$Z$54,O79=$Z$55,O79=$Z$56,O79=$Z$57,O79=$Z$58,O79=$Z$59,O79=$Z$70,O79=$Z$71,O79=$Z$72,O79=$Z$73,O79=$Z$74,O79=$Z$75,O79=$Z$76,O79=$Z$77,O79=$Z$78,O79=$Z$79,O79=$Z$80,O79=$Z$81,O79=$Z$82,O79=$Z$83,O79=$Z$84,O79=$Z$85,O79=$Z$86,O79=$Z$87,O79=$Z$88)),"Fehler",0)</f>
        <v>0</v>
      </c>
      <c r="W79" s="11"/>
      <c r="X79" s="12"/>
      <c r="Y79" s="6"/>
      <c r="Z79" s="15"/>
      <c r="AA79" s="16"/>
      <c r="AB79" s="16"/>
      <c r="AC79" s="15"/>
      <c r="AD79" s="16"/>
      <c r="AE79" s="16"/>
      <c r="AF79" s="16"/>
      <c r="AG79">
        <f>IF(AND(Z79&lt;&gt;"",OR(Z79=$Z$80,Z79=$Z$81,Z79=$Z$82,Z79=$Z$83,Z79=$Z$84,Z79=$Z$85,Z79=$Z$86,Z79=$Z$87,Z79=$Z$88)),"Fehler",0)</f>
        <v>0</v>
      </c>
    </row>
    <row r="80" spans="1:33" ht="15.75" x14ac:dyDescent="0.25">
      <c r="A80" s="11">
        <v>0.54166666666666663</v>
      </c>
      <c r="B80" s="12">
        <v>0.5625</v>
      </c>
      <c r="C80" s="6"/>
      <c r="D80" s="30" t="s">
        <v>103</v>
      </c>
      <c r="E80" s="35" t="s">
        <v>72</v>
      </c>
      <c r="F80" s="35" t="s">
        <v>58</v>
      </c>
      <c r="G80" s="35"/>
      <c r="H80" s="35" t="s">
        <v>79</v>
      </c>
      <c r="I80" s="35"/>
      <c r="J80" s="35" t="s">
        <v>73</v>
      </c>
      <c r="K80">
        <f>IF(AND(D80&lt;&gt;"",OR(D80=$D$81,D80=$D$82,D80=$D$83,D80=$D$84,D80=$D$85,D80=$D$86,D80=$D$87,D80=$D$88,D80=$O$11,D80=$O$12,D80=$O$13,D80=$O$14,D80=$O$15,D80=$O$16,D80=$O$17,D80=$O$18,D80=$O$19,D80=$O$20,D80=$O$21,D80=$O$22,D80=$O$23,D80=$O$24,D80=$O$25,D80=$O$26,D80=$O$27,D80=$O$28,D80=$O$29,D80=$O$41,D80=$O$42,D80=$O$43,D80=$O$44,D80=$O$45,D80=$O$46,D80=$O$47,D80=$O$48,D80=$O$49,D80=$O$50,D80=$O$51,D80=$O$52,D80=$O$53,D80=$O$54,D80=$O$55,D80=$O$56,D80=$O$57,D80=$O$58,D80=$O$59,D80=$O$70,D80=$O$71,D80=$O$72,D80=$O$73,D80=$O$74,D80=$O$75,D80=$O$76,D80=$O$77,D80=$O$78,D80=$O$79,D80=$O$80,D80=$O$81,D80=$O$82,D80=$O$83,D80=$O$84,D80=$O$85,D80=$O$86,D80=$O$87,D80=$O$88,D80=$Z$11,D80=$Z$12,D80=$Z$13,D80=$Z$14,D80=$Z$15,D80=$Z$16,D80=$Z$17,D80=$Z$18,D80=$Z$19,D80=$Z$20,D80=$Z$21,D80=$Z$22,D80=$Z$23,D80=$Z$24,D80=$Z$25,D80=$Z$26,D80=$Z$27,D80=$Z$28,D80=$Z$29,D80=$Z$41,D80=$Z$42,D80=$Z$43,D80=$Z$44,D80=$Z$45,D80=$Z$46,D80=$Z$47,D80=$Z$48,D80=$Z$49,D80=$Z$50,D80=$Z$51,D80=$Z$52,D80=$Z$53,D80=$Z$54,D80=$Z$55,D80=$Z$56,D80=$Z$57,D80=$Z$58,D80=$Z$59,D80=$Z$70,D80=$Z$71,D80=$Z$72,D80=$Z$73,D80=$Z$74,D80=$Z$75,D80=$Z$76,D80=$Z$77,D80=$Z$78,D80=$Z$79,D80=$Z$80,D80=$Z$81,D80=$Z$82,D80=$Z$83,D80=$Z$84,D80=$Z$85,D80=$Z$86,D80=$Z$87,D80=$Z$88)),"Fehler",0)</f>
        <v>0</v>
      </c>
      <c r="L80" s="11">
        <v>0.54166666666666663</v>
      </c>
      <c r="M80" s="12">
        <v>0.5625</v>
      </c>
      <c r="N80" s="6"/>
      <c r="O80" s="9"/>
      <c r="P80" s="9"/>
      <c r="Q80" s="9"/>
      <c r="R80" s="9"/>
      <c r="S80" s="9"/>
      <c r="T80" s="9"/>
      <c r="U80" s="9"/>
      <c r="V80">
        <f>IF(AND(O80&lt;&gt;"",OR(O80=$O$81,O80=$O$82,O80=$O$83,O80=$O$84,O80=$O$85,O80=$O$86,O80=$O$87,O80=$O$88,O80=$Z$11,O80=$Z$12,O80=$Z$13,O80=$Z$14,O80=$Z$15,O80=$Z$16,O80=$Z$17,O80=$Z$18,O80=$Z$19,O80=$Z$20,O80=$Z$21,O80=$Z$22,O80=$Z$23,O80=$Z$24,O80=$Z$25,O80=$Z$26,O80=$Z$27,O80=$Z$28,O80=$Z$29,O80=$Z$41,O80=$Z$42,O80=$Z$43,O80=$Z$44,O80=$Z$45,O80=$Z$46,O80=$Z$47,O80=$Z$48,O80=$Z$49,O80=$Z$50,O80=$Z$51,O80=$Z$52,O80=$Z$53,O80=$Z$54,O80=$Z$55,O80=$Z$56,O80=$Z$57,O80=$Z$58,O80=$Z$59,O80=$Z$70,O80=$Z$71,O80=$Z$72,O80=$Z$73,O80=$Z$74,O80=$Z$75,O80=$Z$76,O80=$Z$77,O80=$Z$78,O80=$Z$79,O80=$Z$80,O80=$Z$81,O80=$Z$82,O80=$Z$83,O80=$Z$84,O80=$Z$85,O80=$Z$86,O80=$Z$87,O80=$Z$88)),"Fehler",0)</f>
        <v>0</v>
      </c>
      <c r="W80" s="11">
        <v>0.54166666666666663</v>
      </c>
      <c r="X80" s="12">
        <v>0.5625</v>
      </c>
      <c r="Y80" s="6"/>
      <c r="Z80" s="15"/>
      <c r="AA80" s="16"/>
      <c r="AB80" s="16"/>
      <c r="AC80" s="15"/>
      <c r="AD80" s="16"/>
      <c r="AE80" s="15"/>
      <c r="AF80" s="16"/>
      <c r="AG80">
        <f>IF(AND(Z80&lt;&gt;"",OR(Z80=$Z$81,Z80=$Z$82,Z80=$Z$83,Z80=$Z$84,Z80=$Z$85,Z80=$Z$86,Z80=$Z$87,Z80=$Z$88)),"Fehler",0)</f>
        <v>0</v>
      </c>
    </row>
    <row r="81" spans="1:33" ht="15.75" x14ac:dyDescent="0.25">
      <c r="A81" s="11">
        <v>0.5625</v>
      </c>
      <c r="B81" s="12">
        <v>0.58333333333333337</v>
      </c>
      <c r="C81" s="6"/>
      <c r="D81" s="30" t="s">
        <v>104</v>
      </c>
      <c r="E81" s="35" t="s">
        <v>72</v>
      </c>
      <c r="F81" s="35" t="s">
        <v>58</v>
      </c>
      <c r="G81" s="35"/>
      <c r="H81" s="35" t="s">
        <v>79</v>
      </c>
      <c r="I81" s="35"/>
      <c r="J81" s="35" t="s">
        <v>73</v>
      </c>
      <c r="K81">
        <f>IF(AND(D81&lt;&gt;"",OR(D81=$D$82,D81=$D$83,D81=$D$84,D81=$D$85,D81=$D$86,D81=$D$87,D81=$D$88,D81=$O$11,D81=$O$12,D81=$O$13,D81=$O$14,D81=$O$15,D81=$O$16,D81=$O$17,D81=$O$18,D81=$O$19,D81=$O$20,D81=$O$21,D81=$O$22,D81=$O$23,D81=$O$24,D81=$O$25,D81=$O$26,D81=$O$27,D81=$O$28,D81=$O$29,D81=$O$41,D81=$O$42,D81=$O$43,D81=$O$44,D81=$O$45,D81=$O$46,D81=$O$47,D81=$O$48,D81=$O$49,D81=$O$50,D81=$O$51,D81=$O$52,D81=$O$53,D81=$O$54,D81=$O$55,D81=$O$56,D81=$O$57,D81=$O$58,D81=$O$59,D81=$O$70,D81=$O$71,D81=$O$72,D81=$O$73,D81=$O$74,D81=$O$75,D81=$O$76,D81=$O$77,D81=$O$78,D81=$O$79,D81=$O$80,D81=$O$81,D81=$O$82,D81=$O$83,D81=$O$84,D81=$O$85,D81=$O$86,D81=$O$87,D81=$O$88,D81=$Z$11,D81=$Z$12,D81=$Z$13,D81=$Z$14,D81=$Z$15,D81=$Z$16,D81=$Z$17,D81=$Z$18,D81=$Z$19,D81=$Z$20,D81=$Z$21,D81=$Z$22,D81=$Z$23,D81=$Z$24,D81=$Z$25,D81=$Z$26,D81=$Z$27,D81=$Z$28,D81=$Z$29,D81=$Z$41,D81=$Z$42,D81=$Z$43,D81=$Z$44,D81=$Z$45,D81=$Z$46,D81=$Z$47,D81=$Z$48,D81=$Z$49,D81=$Z$50,D81=$Z$51,D81=$Z$52,D81=$Z$53,D81=$Z$54,D81=$Z$55,D81=$Z$56,D81=$Z$57,D81=$Z$58,D81=$Z$59,D81=$Z$70,D81=$Z$71,D81=$Z$72,D81=$Z$73,D81=$Z$74,D81=$Z$75,D81=$Z$76,D81=$Z$77,D81=$Z$78,D81=$Z$79,D81=$Z$80,D81=$Z$81,D81=$Z$82,D81=$Z$83,D81=$Z$84,D81=$Z$85,D81=$Z$86,D81=$Z$87,D81=$Z$88)),"Fehler",0)</f>
        <v>0</v>
      </c>
      <c r="L81" s="11">
        <v>0.5625</v>
      </c>
      <c r="M81" s="12">
        <v>0.58333333333333337</v>
      </c>
      <c r="N81" s="6"/>
      <c r="O81" s="9"/>
      <c r="P81" s="16"/>
      <c r="Q81" s="10"/>
      <c r="R81" s="15"/>
      <c r="S81" s="16"/>
      <c r="T81" s="16"/>
      <c r="U81" s="16"/>
      <c r="V81">
        <f>IF(AND(O81&lt;&gt;"",OR(O81=$O$82,O81=$O$83,O81=$O$84,O81=$O$85,O81=$O$86,O81=$O$87,O81=$O$88,O81=$Z$11,O81=$Z$12,O81=$Z$13,O81=$Z$14,O81=$Z$15,O81=$Z$16,O81=$Z$17,O81=$Z$18,O81=$Z$19,O81=$Z$20,O81=$Z$21,O81=$Z$22,O81=$Z$23,O81=$Z$24,O81=$Z$25,O81=$Z$26,O81=$Z$27,O81=$Z$28,O81=$Z$29,O81=$Z$41,O81=$Z$42,O81=$Z$43,O81=$Z$44,O81=$Z$45,O81=$Z$46,O81=$Z$47,O81=$Z$48,O81=$Z$49,O81=$Z$50,O81=$Z$51,O81=$Z$52,O81=$Z$53,O81=$Z$54,O81=$Z$55,O81=$Z$56,O81=$Z$57,O81=$Z$58,O81=$Z$59,O81=$Z$70,O81=$Z$71,O81=$Z$72,O81=$Z$73,O81=$Z$74,O81=$Z$75,O81=$Z$76,O81=$Z$77,O81=$Z$78,O81=$Z$79,O81=$Z$80,O81=$Z$81,O81=$Z$82,O81=$Z$83,O81=$Z$84,O81=$Z$85,O81=$Z$86,O81=$Z$87,O81=$Z$88)),"Fehler",0)</f>
        <v>0</v>
      </c>
      <c r="W81" s="11">
        <v>0.5625</v>
      </c>
      <c r="X81" s="12">
        <v>0.58333333333333337</v>
      </c>
      <c r="Y81" s="6"/>
      <c r="Z81" s="15"/>
      <c r="AA81" s="16"/>
      <c r="AB81" s="16"/>
      <c r="AC81" s="15"/>
      <c r="AD81" s="16"/>
      <c r="AE81" s="16"/>
      <c r="AF81" s="16"/>
      <c r="AG81">
        <f>IF(AND(Z81&lt;&gt;"",OR(Z81=$Z$82,Z81=$Z$83,Z81=$Z$84,Z81=$Z$85,Z81=$Z$86,Z81=$Z$87,Z81=$Z$88)),"Fehler",0)</f>
        <v>0</v>
      </c>
    </row>
    <row r="82" spans="1:33" ht="15.75" x14ac:dyDescent="0.25">
      <c r="A82" s="11">
        <v>0.58333333333333337</v>
      </c>
      <c r="B82" s="12">
        <v>0.60416666666666663</v>
      </c>
      <c r="C82" s="25"/>
      <c r="D82" s="9" t="s">
        <v>101</v>
      </c>
      <c r="E82" s="35" t="s">
        <v>72</v>
      </c>
      <c r="F82" s="35" t="s">
        <v>58</v>
      </c>
      <c r="G82" s="35"/>
      <c r="H82" s="35" t="s">
        <v>79</v>
      </c>
      <c r="I82" s="35"/>
      <c r="J82" s="35" t="s">
        <v>73</v>
      </c>
      <c r="K82">
        <f>IF(AND(D82&lt;&gt;"",OR(D82=$D$83,D82=$D$84,D82=$D$85,D82=$D$86,D82=$D$87,D82=$D$88,D82=$O$11,D82=$O$12,D82=$O$13,D82=$O$14,D82=$O$15,D82=$O$16,D82=$O$17,D82=$O$18,D82=$O$19,D82=$O$20,D82=$O$21,D82=$O$22,D82=$O$23,D82=$O$24,D82=$O$25,D82=$O$26,D82=$O$27,D82=$O$28,D82=$O$29,D82=$O$41,D82=$O$42,D82=$O$43,D82=$O$44,D82=$O$45,D82=$O$46,D82=$O$47,D82=$O$48,D82=$O$49,D82=$O$50,D82=$O$51,D82=$O$52,D82=$O$53,D82=$O$54,D82=$O$55,D82=$O$56,D82=$O$57,D82=$O$58,D82=$O$59,D82=$O$70,D82=$O$71,D82=$O$72,D82=$O$73,D82=$O$74,D82=$O$75,D82=$O$76,D82=$O$77,D82=$O$78,D82=$O$79,D82=$O$80,D82=$O$81,D82=$O$82,D82=$O$83,D82=$O$84,D82=$O$85,D82=$O$86,D82=$O$87,D82=$O$88,D82=$Z$11,D82=$Z$12,D82=$Z$13,D82=$Z$14,D82=$Z$15,D82=$Z$16,D82=$Z$17,D82=$Z$18,D82=$Z$19,D82=$Z$20,D82=$Z$21,D82=$Z$22,D82=$Z$23,D82=$Z$24,D82=$Z$25,D82=$Z$26,D82=$Z$27,D82=$Z$28,D82=$Z$29,D82=$Z$41,D82=$Z$42,D82=$Z$43,D82=$Z$44,D82=$Z$45,D82=$Z$46,D82=$Z$47,D82=$Z$48,D82=$Z$49,D82=$Z$50,D82=$Z$51,D82=$Z$52,D82=$Z$53,D82=$Z$54,D82=$Z$55,D82=$Z$56,D82=$Z$57,D82=$Z$58,D82=$Z$59,D82=$Z$70,D82=$Z$71,D82=$Z$72,D82=$Z$73,D82=$Z$74,D82=$Z$75,D82=$Z$76,D82=$Z$77,D82=$Z$78,D82=$Z$79,D82=$Z$80,D82=$Z$81,D82=$Z$82,D82=$Z$83,D82=$Z$84,D82=$Z$85,D82=$Z$86,D82=$Z$87,D82=$Z$88)),"Fehler",0)</f>
        <v>0</v>
      </c>
      <c r="L82" s="11">
        <v>0.58333333333333337</v>
      </c>
      <c r="M82" s="12">
        <v>0.60416666666666663</v>
      </c>
      <c r="N82" s="6"/>
      <c r="O82" s="9"/>
      <c r="P82" s="16"/>
      <c r="Q82" s="10"/>
      <c r="R82" s="15"/>
      <c r="S82" s="16"/>
      <c r="T82" s="16"/>
      <c r="U82" s="16"/>
      <c r="V82">
        <f>IF(AND(O82&lt;&gt;"",OR(O82=$O$83,O82=$O$84,O82=$O$85,O82=$O$86,O82=$O$87,O82=$O$88,O82=$Z$11,O82=$Z$12,O82=$Z$13,O82=$Z$14,O82=$Z$15,O82=$Z$16,O82=$Z$17,O82=$Z$18,O82=$Z$19,O82=$Z$20,O82=$Z$21,O82=$Z$22,O82=$Z$23,O82=$Z$24,O82=$Z$25,O82=$Z$26,O82=$Z$27,O82=$Z$28,O82=$Z$29,O82=$Z$41,O82=$Z$42,O82=$Z$43,O82=$Z$44,O82=$Z$45,O82=$Z$46,O82=$Z$47,O82=$Z$48,O82=$Z$49,O82=$Z$50,O82=$Z$51,O82=$Z$52,O82=$Z$53,O82=$Z$54,O82=$Z$55,O82=$Z$56,O82=$Z$57,O82=$Z$58,O82=$Z$59,O82=$Z$70,O82=$Z$71,O82=$Z$72,O82=$Z$73,O82=$Z$74,O82=$Z$75,O82=$Z$76,O82=$Z$77,O82=$Z$78,O82=$Z$79,O82=$Z$80,O82=$Z$81,O82=$Z$82,O82=$Z$83,O82=$Z$84,O82=$Z$85,O82=$Z$86,O82=$Z$87,O82=$Z$88)),"Fehler",0)</f>
        <v>0</v>
      </c>
      <c r="W82" s="11">
        <v>0.58333333333333337</v>
      </c>
      <c r="X82" s="12">
        <v>0.60416666666666663</v>
      </c>
      <c r="Y82" s="6"/>
      <c r="Z82" s="15"/>
      <c r="AA82" s="16"/>
      <c r="AB82" s="16"/>
      <c r="AC82" s="15"/>
      <c r="AD82" s="16"/>
      <c r="AE82" s="16"/>
      <c r="AF82" s="16"/>
      <c r="AG82">
        <f>IF(AND(Z82&lt;&gt;"",OR(Z82=$Z$83,Z82=$Z$84,Z82=$Z$85,Z82=$Z$86,Z82=$Z$87,Z82=$Z$88)),"Fehler",0)</f>
        <v>0</v>
      </c>
    </row>
    <row r="83" spans="1:33" ht="15.75" x14ac:dyDescent="0.25">
      <c r="A83" s="11">
        <v>0.60416666666666663</v>
      </c>
      <c r="B83" s="12">
        <v>0.625</v>
      </c>
      <c r="C83" s="25"/>
      <c r="D83" s="9" t="s">
        <v>35</v>
      </c>
      <c r="E83" s="35" t="s">
        <v>72</v>
      </c>
      <c r="F83" s="35" t="s">
        <v>58</v>
      </c>
      <c r="G83" s="35"/>
      <c r="H83" s="35" t="s">
        <v>79</v>
      </c>
      <c r="I83" s="35"/>
      <c r="J83" s="35" t="s">
        <v>73</v>
      </c>
      <c r="K83">
        <f>IF(AND(D83&lt;&gt;"",OR(D83=$D$84,D83=$D$85,D83=$D$86,D83=$D$87,D83=$D$88,D83=$O$11,D83=$O$12,D83=$O$13,D83=$O$14,D83=$O$15,D83=$O$16,D83=$O$17,D83=$O$18,D83=$O$19,D83=$O$20,D83=$O$21,D83=$O$22,D83=$O$23,D83=$O$24,D83=$O$25,D83=$O$26,D83=$O$27,D83=$O$28,D83=$O$29,D83=$O$41,D83=$O$42,D83=$O$43,D83=$O$44,D83=$O$45,D83=$O$46,D83=$O$47,D83=$O$48,D83=$O$49,D83=$O$50,D83=$O$51,D83=$O$52,D83=$O$53,D83=$O$54,D83=$O$55,D83=$O$56,D83=$O$57,D83=$O$58,D83=$O$59,D83=$O$70,D83=$O$71,D83=$O$72,D83=$O$73,D83=$O$74,D83=$O$75,D83=$O$76,D83=$O$77,D83=$O$78,D83=$O$79,D83=$O$80,D83=$O$81,D83=$O$82,D83=$O$83,D83=$O$84,D83=$O$85,D83=$O$86,D83=$O$87,D83=$O$88,D83=$Z$11,D83=$Z$12,D83=$Z$13,D83=$Z$14,D83=$Z$15,D83=$Z$16,D83=$Z$17,D83=$Z$18,D83=$Z$19,D83=$Z$20,D83=$Z$21,D83=$Z$22,D83=$Z$23,D83=$Z$24,D83=$Z$25,D83=$Z$26,D83=$Z$27,D83=$Z$28,D83=$Z$29,D83=$Z$41,D83=$Z$42,D83=$Z$43,D83=$Z$44,D83=$Z$45,D83=$Z$46,D83=$Z$47,D83=$Z$48,D83=$Z$49,D83=$Z$50,D83=$Z$51,D83=$Z$52,D83=$Z$53,D83=$Z$54,D83=$Z$55,D83=$Z$56,D83=$Z$57,D83=$Z$58,D83=$Z$59,D83=$Z$70,D83=$Z$71,D83=$Z$72,D83=$Z$73,D83=$Z$74,D83=$Z$75,D83=$Z$76,D83=$Z$77,D83=$Z$78,D83=$Z$79,D83=$Z$80,D83=$Z$81,D83=$Z$82,D83=$Z$83,D83=$Z$84,D83=$Z$85,D83=$Z$86,D83=$Z$87,D83=$Z$88)),"Fehler",0)</f>
        <v>0</v>
      </c>
      <c r="L83" s="11">
        <v>0.60416666666666663</v>
      </c>
      <c r="M83" s="12">
        <v>0.625</v>
      </c>
      <c r="N83" s="6"/>
      <c r="O83" s="28"/>
      <c r="P83" s="16"/>
      <c r="Q83" s="10"/>
      <c r="R83" s="15"/>
      <c r="S83" s="16"/>
      <c r="T83" s="16"/>
      <c r="U83" s="16"/>
      <c r="V83">
        <f>IF(AND(O83&lt;&gt;"",OR(O83=$O$84,O83=$O$85,O83=$O$86,O83=$O$87,O83=$O$88,O83=$Z$11,O83=$Z$12,O83=$Z$13,O83=$Z$14,O83=$Z$15,O83=$Z$16,O83=$Z$17,O83=$Z$18,O83=$Z$19,O83=$Z$20,O83=$Z$21,O83=$Z$22,O83=$Z$23,O83=$Z$24,O83=$Z$25,O83=$Z$26,O83=$Z$27,O83=$Z$28,O83=$Z$29,O83=$Z$41,O83=$Z$42,O83=$Z$43,O83=$Z$44,O83=$Z$45,O83=$Z$46,O83=$Z$47,O83=$Z$48,O83=$Z$49,O83=$Z$50,O83=$Z$51,O83=$Z$52,O83=$Z$53,O83=$Z$54,O83=$Z$55,O83=$Z$56,O83=$Z$57,O83=$Z$58,O83=$Z$59,O83=$Z$70,O83=$Z$71,O83=$Z$72,O83=$Z$73,O83=$Z$74,O83=$Z$75,O83=$Z$76,O83=$Z$77,O83=$Z$78,O83=$Z$79,O83=$Z$80,O83=$Z$81,O83=$Z$82,O83=$Z$83,O83=$Z$84,O83=$Z$85,O83=$Z$86,O83=$Z$87,O83=$Z$88)),"Fehler",0)</f>
        <v>0</v>
      </c>
      <c r="W83" s="11">
        <v>0.60416666666666663</v>
      </c>
      <c r="X83" s="12">
        <v>0.625</v>
      </c>
      <c r="Y83" s="6"/>
      <c r="Z83" s="15"/>
      <c r="AA83" s="16"/>
      <c r="AB83" s="16"/>
      <c r="AC83" s="15"/>
      <c r="AD83" s="16"/>
      <c r="AE83" s="16"/>
      <c r="AF83" s="16"/>
      <c r="AG83">
        <f>IF(AND(Z83&lt;&gt;"",OR(Z83=$Z$84,Z83=$Z$85,Z83=$Z$86,Z83=$Z$87,Z83=$Z$88)),"Fehler",0)</f>
        <v>0</v>
      </c>
    </row>
    <row r="84" spans="1:33" ht="15.75" x14ac:dyDescent="0.25">
      <c r="A84" s="11">
        <v>0.625</v>
      </c>
      <c r="B84" s="12">
        <v>0.64583333333333337</v>
      </c>
      <c r="C84" s="25"/>
      <c r="D84" s="30" t="s">
        <v>52</v>
      </c>
      <c r="E84" s="35" t="s">
        <v>72</v>
      </c>
      <c r="F84" s="35" t="s">
        <v>58</v>
      </c>
      <c r="G84" s="35"/>
      <c r="H84" s="35" t="s">
        <v>79</v>
      </c>
      <c r="I84" s="35"/>
      <c r="J84" s="35" t="s">
        <v>73</v>
      </c>
      <c r="K84">
        <f>IF(AND(D84&lt;&gt;"",OR(D84=$D$85,D84=$D$86,D84=$D$87,D84=$D$88,D84=$O$11,D84=$O$12,D84=$O$13,D84=$O$14,D84=$O$15,D84=$O$16,D84=$O$17,D84=$O$18,D84=$O$19,D84=$O$20,D84=$O$21,D84=$O$22,D84=$O$23,D84=$O$24,D84=$O$25,D84=$O$26,D84=$O$27,D84=$O$28,D84=$O$29,D84=$O$41,D84=$O$42,D84=$O$43,D84=$O$44,D84=$O$45,D84=$O$46,D84=$O$47,D84=$O$48,D84=$O$49,D84=$O$50,D84=$O$51,D84=$O$52,D84=$O$53,D84=$O$54,D84=$O$55,D84=$O$56,D84=$O$57,D84=$O$58,D84=$O$59,D84=$O$70,D84=$O$71,D84=$O$72,D84=$O$73,D84=$O$74,D84=$O$75,D84=$O$76,D84=$O$77,D84=$O$78,D84=$O$79,D84=$O$80,D84=$O$81,D84=$O$82,D84=$O$83,D84=$O$84,D84=$O$85,D84=$O$86,D84=$O$87,D84=$O$88,D84=$Z$11,D84=$Z$12,D84=$Z$13,D84=$Z$14,D84=$Z$15,D84=$Z$16,D84=$Z$17,D84=$Z$18,D84=$Z$19,D84=$Z$20,D84=$Z$21,D84=$Z$22,D84=$Z$23,D84=$Z$24,D84=$Z$25,D84=$Z$26,D84=$Z$27,D84=$Z$28,D84=$Z$29,D84=$Z$41,D84=$Z$42,D84=$Z$43,D84=$Z$44,D84=$Z$45,D84=$Z$46,D84=$Z$47,D84=$Z$48,D84=$Z$49,D84=$Z$50,D84=$Z$51,D84=$Z$52,D84=$Z$53,D84=$Z$54,D84=$Z$55,D84=$Z$56,D84=$Z$57,D84=$Z$58,D84=$Z$59,D84=$Z$70,D84=$Z$71,D84=$Z$72,D84=$Z$73,D84=$Z$74,D84=$Z$75,D84=$Z$76,D84=$Z$77,D84=$Z$78,D84=$Z$79,D84=$Z$80,D84=$Z$81,D84=$Z$82,D84=$Z$83,D84=$Z$84,D84=$Z$85,D84=$Z$86,D84=$Z$87,D84=$Z$88)),"Fehler",0)</f>
        <v>0</v>
      </c>
      <c r="L84" s="11">
        <v>0.64583333333333337</v>
      </c>
      <c r="M84" s="12">
        <v>0.66666666666666663</v>
      </c>
      <c r="N84" s="6"/>
      <c r="O84" s="9"/>
      <c r="P84" s="9"/>
      <c r="Q84" s="9"/>
      <c r="R84" s="9"/>
      <c r="S84" s="9"/>
      <c r="T84" s="9"/>
      <c r="U84" s="9"/>
      <c r="V84">
        <f>IF(AND(O84&lt;&gt;"",OR(O84=$O$85,O84=$O$86,O84=$O$87,O84=$O$88,O84=$Z$11,O84=$Z$12,O84=$Z$13,O84=$Z$14,O84=$Z$15,O84=$Z$16,O84=$Z$17,O84=$Z$18,O84=$Z$19,O84=$Z$20,O84=$Z$21,O84=$Z$22,O84=$Z$23,O84=$Z$24,O84=$Z$25,O84=$Z$26,O84=$Z$27,O84=$Z$28,O84=$Z$29,O84=$Z$41,O84=$Z$42,O84=$Z$43,O84=$Z$44,O84=$Z$45,O84=$Z$46,O84=$Z$47,O84=$Z$48,O84=$Z$49,O84=$Z$50,O84=$Z$51,O84=$Z$52,O84=$Z$53,O84=$Z$54,O84=$Z$55,O84=$Z$56,O84=$Z$57,O84=$Z$58,O84=$Z$59,O84=$Z$70,O84=$Z$71,O84=$Z$72,O84=$Z$73,O84=$Z$74,O84=$Z$75,O84=$Z$76,O84=$Z$77,O84=$Z$78,O84=$Z$79,O84=$Z$80,O84=$Z$81,O84=$Z$82,O84=$Z$83,O84=$Z$84,O84=$Z$85,O84=$Z$86,O84=$Z$87,O84=$Z$88)),"Fehler",0)</f>
        <v>0</v>
      </c>
      <c r="W84" s="11"/>
      <c r="X84" s="12"/>
      <c r="Y84" s="6"/>
      <c r="Z84" s="15"/>
      <c r="AA84" s="16"/>
      <c r="AB84" s="16"/>
      <c r="AC84" s="15"/>
      <c r="AD84" s="16"/>
      <c r="AE84" s="16"/>
      <c r="AF84" s="16"/>
      <c r="AG84">
        <f>IF(AND(Z84&lt;&gt;"",OR(Z84=$Z$85,Z84=$Z$86,Z84=$Z$87,Z84=$Z$88)),"Fehler",0)</f>
        <v>0</v>
      </c>
    </row>
    <row r="85" spans="1:33" ht="15.75" x14ac:dyDescent="0.25">
      <c r="A85" s="11">
        <v>0.64583333333333337</v>
      </c>
      <c r="B85" s="12">
        <v>0.66666666666666663</v>
      </c>
      <c r="C85" s="30"/>
      <c r="D85" s="30"/>
      <c r="E85" s="35"/>
      <c r="F85" s="35"/>
      <c r="G85" s="35"/>
      <c r="H85" s="35"/>
      <c r="I85" s="35"/>
      <c r="J85" s="35"/>
      <c r="K85">
        <f>IF(AND(D85&lt;&gt;"",OR(D85=$D$86,D85=$D$87,D85=$D$88,D85=$O$11,D85=$O$12,D85=$O$13,D85=$O$14,D85=$O$15,D85=$O$16,D85=$O$17,D85=$O$18,D85=$O$19,D85=$O$20,D85=$O$21,D85=$O$22,D85=$O$23,D85=$O$24,D85=$O$25,D85=$O$26,D85=$O$27,D85=$O$28,D85=$O$29,D85=$O$41,D85=$O$42,D85=$O$43,D85=$O$44,D85=$O$45,D85=$O$46,D85=$O$47,D85=$O$48,D85=$O$49,D85=$O$50,D85=$O$51,D85=$O$52,D85=$O$53,D85=$O$54,D85=$O$55,D85=$O$56,D85=$O$57,D85=$O$58,D85=$O$59,D85=$O$70,D85=$O$71,D85=$O$72,D85=$O$73,D85=$O$74,D85=$O$75,D85=$O$76,D85=$O$77,D85=$O$78,D85=$O$79,D85=$O$80,D85=$O$81,D85=$O$82,D85=$O$83,D85=$O$84,D85=$O$85,D85=$O$86,D85=$O$87,D85=$O$88,D85=$Z$11,D85=$Z$12,D85=$Z$13,D85=$Z$14,D85=$Z$15,D85=$Z$16,D85=$Z$17,D85=$Z$18,D85=$Z$19,D85=$Z$20,D85=$Z$21,D85=$Z$22,D85=$Z$23,D85=$Z$24,D85=$Z$25,D85=$Z$26,D85=$Z$27,D85=$Z$28,D85=$Z$29,D85=$Z$41,D85=$Z$42,D85=$Z$43,D85=$Z$44,D85=$Z$45,D85=$Z$46,D85=$Z$47,D85=$Z$48,D85=$Z$49,D85=$Z$50,D85=$Z$51,D85=$Z$52,D85=$Z$53,D85=$Z$54,D85=$Z$55,D85=$Z$56,D85=$Z$57,D85=$Z$58,D85=$Z$59,D85=$Z$70,D85=$Z$71,D85=$Z$72,D85=$Z$73,D85=$Z$74,D85=$Z$75,D85=$Z$76,D85=$Z$77,D85=$Z$78,D85=$Z$79,D85=$Z$80,D85=$Z$81,D85=$Z$82,D85=$Z$83,D85=$Z$84,D85=$Z$85,D85=$Z$86,D85=$Z$87,D85=$Z$88)),"Fehler",0)</f>
        <v>0</v>
      </c>
      <c r="L85" s="11">
        <v>0.64583333333333337</v>
      </c>
      <c r="M85" s="12">
        <v>0.66666666666666663</v>
      </c>
      <c r="N85" s="16"/>
      <c r="O85" s="9"/>
      <c r="P85" s="9"/>
      <c r="Q85" s="9"/>
      <c r="R85" s="15"/>
      <c r="S85" s="16"/>
      <c r="T85" s="16"/>
      <c r="U85" s="16"/>
      <c r="V85">
        <f>IF(AND(O85&lt;&gt;"",OR(O85=$O$86,O85=$O$87,O85=$O$88,O85=$Z$11,O85=$Z$12,O85=$Z$13,O85=$Z$14,O85=$Z$15,O85=$Z$16,O85=$Z$17,O85=$Z$18,O85=$Z$19,O85=$Z$20,O85=$Z$21,O85=$Z$22,O85=$Z$23,O85=$Z$24,O85=$Z$25,O85=$Z$26,O85=$Z$27,O85=$Z$28,O85=$Z$29,O85=$Z$41,O85=$Z$42,O85=$Z$43,O85=$Z$44,O85=$Z$45,O85=$Z$46,O85=$Z$47,O85=$Z$48,O85=$Z$49,O85=$Z$50,O85=$Z$51,O85=$Z$52,O85=$Z$53,O85=$Z$54,O85=$Z$55,O85=$Z$56,O85=$Z$57,O85=$Z$58,O85=$Z$59,O85=$Z$70,O85=$Z$71,O85=$Z$72,O85=$Z$73,O85=$Z$74,O85=$Z$75,O85=$Z$76,O85=$Z$77,O85=$Z$78,O85=$Z$79,O85=$Z$80,O85=$Z$81,O85=$Z$82,O85=$Z$83,O85=$Z$84,O85=$Z$85,O85=$Z$86,O85=$Z$87,O85=$Z$88)),"Fehler",0)</f>
        <v>0</v>
      </c>
      <c r="W85" s="11">
        <v>0.64583333333333337</v>
      </c>
      <c r="X85" s="12">
        <v>0.66666666666666663</v>
      </c>
      <c r="Y85" s="16"/>
      <c r="Z85" s="15"/>
      <c r="AA85" s="16"/>
      <c r="AB85" s="16"/>
      <c r="AC85" s="15"/>
      <c r="AD85" s="16"/>
      <c r="AE85" s="16"/>
      <c r="AF85" s="16"/>
      <c r="AG85">
        <f>IF(AND(Z85&lt;&gt;"",OR(Z85=$Z$86,Z85=$Z$87,Z85=$Z$88)),"Fehler",0)</f>
        <v>0</v>
      </c>
    </row>
    <row r="86" spans="1:33" ht="15.75" x14ac:dyDescent="0.25">
      <c r="A86" s="11"/>
      <c r="B86" s="12"/>
      <c r="C86" s="30"/>
      <c r="D86" s="30"/>
      <c r="E86" s="30"/>
      <c r="F86" s="30"/>
      <c r="G86" s="30"/>
      <c r="H86" s="30"/>
      <c r="I86" s="30"/>
      <c r="J86" s="30"/>
      <c r="K86">
        <f>IF(AND(D86&lt;&gt;"",OR(D86=$D$87,D86=$D$88,D86=$O$11,D86=$O$12,D86=$O$13,D86=$O$14,D86=$O$15,D86=$O$16,D86=$O$17,D86=$O$18,D86=$O$19,D86=$O$20,D86=$O$21,D86=$O$22,D86=$O$23,D86=$O$24,D86=$O$25,D86=$O$26,D86=$O$27,D86=$O$28,D86=$O$29,D86=$O$41,D86=$O$42,D86=$O$43,D86=$O$44,D86=$O$45,D86=$O$46,D86=$O$47,D86=$O$48,D86=$O$49,D86=$O$50,D86=$O$51,D86=$O$52,D86=$O$53,D86=$O$54,D86=$O$55,D86=$O$56,D86=$O$57,D86=$O$58,D86=$O$59,D86=$O$70,D86=$O$71,D86=$O$72,D86=$O$73,D86=$O$74,D86=$O$75,D86=$O$76,D86=$O$77,D86=$O$78,D86=$O$79,D86=$O$80,D86=$O$81,D86=$O$82,D86=$O$83,D86=$O$84,D86=$O$85,D86=$O$86,D86=$O$87,D86=$O$88,D86=$Z$11,D86=$Z$12,D86=$Z$13,D86=$Z$14,D86=$Z$15,D86=$Z$16,D86=$Z$17,D86=$Z$18,D86=$Z$19,D86=$Z$20,D86=$Z$21,D86=$Z$22,D86=$Z$23,D86=$Z$24,D86=$Z$25,D86=$Z$26,D86=$Z$27,D86=$Z$28,D86=$Z$29,D86=$Z$41,D86=$Z$42,D86=$Z$43,D86=$Z$44,D86=$Z$45,D86=$Z$46,D86=$Z$47,D86=$Z$48,D86=$Z$49,D86=$Z$50,D86=$Z$51,D86=$Z$52,D86=$Z$53,D86=$Z$54,D86=$Z$55,D86=$Z$56,D86=$Z$57,D86=$Z$58,D86=$Z$59,D86=$Z$70,D86=$Z$71,D86=$Z$72,D86=$Z$73,D86=$Z$74,D86=$Z$75,D86=$Z$76,D86=$Z$77,D86=$Z$78,D86=$Z$79,D86=$Z$80,D86=$Z$81,D86=$Z$82,D86=$Z$83,D86=$Z$84,D86=$Z$85,D86=$Z$86,D86=$Z$87,D86=$Z$88)),"Fehler",0)</f>
        <v>0</v>
      </c>
      <c r="L86" s="11">
        <v>0.66666666666666663</v>
      </c>
      <c r="M86" s="12">
        <v>0.6875</v>
      </c>
      <c r="N86" s="16"/>
      <c r="O86" s="9"/>
      <c r="P86" s="9"/>
      <c r="Q86" s="9"/>
      <c r="R86" s="15"/>
      <c r="S86" s="16"/>
      <c r="T86" s="16"/>
      <c r="U86" s="16"/>
      <c r="V86">
        <f>IF(AND(O86&lt;&gt;"",OR(O86=$O$87,O86=$O$88,O86=$Z$11,O86=$Z$12,O86=$Z$13,O86=$Z$14,O86=$Z$15,O86=$Z$16,O86=$Z$17,O86=$Z$18,O86=$Z$19,O86=$Z$20,O86=$Z$21,O86=$Z$22,O86=$Z$23,O86=$Z$24,O86=$Z$25,O86=$Z$26,O86=$Z$27,O86=$Z$28,O86=$Z$29,O86=$Z$41,O86=$Z$42,O86=$Z$43,O86=$Z$44,O86=$Z$45,O86=$Z$46,O86=$Z$47,O86=$Z$48,O86=$Z$49,O86=$Z$50,O86=$Z$51,O86=$Z$52,O86=$Z$53,O86=$Z$54,O86=$Z$55,O86=$Z$56,O86=$Z$57,O86=$Z$58,O86=$Z$59,O86=$Z$70,O86=$Z$71,O86=$Z$72,O86=$Z$73,O86=$Z$74,O86=$Z$75,O86=$Z$76,O86=$Z$77,O86=$Z$78,O86=$Z$79,O86=$Z$80,O86=$Z$81,O86=$Z$82,O86=$Z$83,O86=$Z$84,O86=$Z$85,O86=$Z$86,O86=$Z$87,O86=$Z$88)),"Fehler",0)</f>
        <v>0</v>
      </c>
      <c r="W86" s="11">
        <v>0.66666666666666663</v>
      </c>
      <c r="X86" s="12">
        <v>0.6875</v>
      </c>
      <c r="Y86" s="16"/>
      <c r="Z86" s="15"/>
      <c r="AA86" s="16"/>
      <c r="AB86" s="16"/>
      <c r="AC86" s="15"/>
      <c r="AD86" s="16"/>
      <c r="AE86" s="16"/>
      <c r="AF86" s="16"/>
      <c r="AG86">
        <f>IF(AND(Z86&lt;&gt;"",OR(Z86=$Z$87,Z86=$Z$88)),"Fehler",0)</f>
        <v>0</v>
      </c>
    </row>
    <row r="87" spans="1:33" ht="15.75" x14ac:dyDescent="0.25">
      <c r="A87" s="11"/>
      <c r="B87" s="12"/>
      <c r="C87" s="30"/>
      <c r="D87" s="30"/>
      <c r="E87" s="30"/>
      <c r="F87" s="30"/>
      <c r="G87" s="30"/>
      <c r="H87" s="30"/>
      <c r="I87" s="30"/>
      <c r="J87" s="30"/>
      <c r="K87">
        <f>IF(AND(D87&lt;&gt;"",OR(D87=$D$88,D87=$O$11,D87=$O$12,D87=$O$13,D87=$O$14,D87=$O$15,D87=$O$16,D87=$O$17,D87=$O$18,D87=$O$19,D87=$O$20,D87=$O$21,D87=$O$22,D87=$O$23,D87=$O$24,D87=$O$25,D87=$O$26,D87=$O$27,D87=$O$28,D87=$O$29,D87=$O$41,D87=$O$42,D87=$O$43,D87=$O$44,D87=$O$45,D87=$O$46,D87=$O$47,D87=$O$48,D87=$O$49,D87=$O$50,D87=$O$51,D87=$O$52,D87=$O$53,D87=$O$54,D87=$O$55,D87=$O$56,D87=$O$57,D87=$O$58,D87=$O$59,D87=$O$70,D87=$O$71,D87=$O$72,D87=$O$73,D87=$O$74,D87=$O$75,D87=$O$76,D87=$O$77,D87=$O$78,D87=$O$79,D87=$O$80,D87=$O$81,D87=$O$82,D87=$O$83,D87=$O$84,D87=$O$85,D87=$O$86,D87=$O$87,D87=$O$88,D87=$Z$11,D87=$Z$12,D87=$Z$13,D87=$Z$14,D87=$Z$15,D87=$Z$16,D87=$Z$17,D87=$Z$18,D87=$Z$19,D87=$Z$20,D87=$Z$21,D87=$Z$22,D87=$Z$23,D87=$Z$24,D87=$Z$25,D87=$Z$26,D87=$Z$27,D87=$Z$28,D87=$Z$29,D87=$Z$41,D87=$Z$42,D87=$Z$43,D87=$Z$44,D87=$Z$45,D87=$Z$46,D87=$Z$47,D87=$Z$48,D87=$Z$49,D87=$Z$50,D87=$Z$51,D87=$Z$52,D87=$Z$53,D87=$Z$54,D87=$Z$55,D87=$Z$56,D87=$Z$57,D87=$Z$58,D87=$Z$59,D87=$Z$70,D87=$Z$71,D87=$Z$72,D87=$Z$73,D87=$Z$74,D87=$Z$75,D87=$Z$76,D87=$Z$77,D87=$Z$78,D87=$Z$79,D87=$Z$80,D87=$Z$81,D87=$Z$82,D87=$Z$83,D87=$Z$84,D87=$Z$85,D87=$Z$86,D87=$Z$87,D87=$Z$88)),"Fehler",0)</f>
        <v>0</v>
      </c>
      <c r="L87" s="11">
        <v>0.6875</v>
      </c>
      <c r="M87" s="12">
        <v>0.70833333333333337</v>
      </c>
      <c r="N87" s="16"/>
      <c r="O87" s="15"/>
      <c r="P87" s="16"/>
      <c r="Q87" s="16"/>
      <c r="R87" s="15"/>
      <c r="S87" s="16"/>
      <c r="T87" s="16"/>
      <c r="U87" s="16"/>
      <c r="V87">
        <f>IF(AND(O87&lt;&gt;"",OR(O87=$O$88,O87=$Z$11,O87=$Z$12,O87=$Z$13,O87=$Z$14,O87=$Z$15,O87=$Z$16,O87=$Z$17,O87=$Z$18,O87=$Z$19,O87=$Z$20,O87=$Z$21,O87=$Z$22,O87=$Z$23,O87=$Z$24,O87=$Z$25,O87=$Z$26,O87=$Z$27,O87=$Z$28,O87=$Z$29,O87=$Z$41,O87=$Z$42,O87=$Z$43,O87=$Z$44,O87=$Z$45,O87=$Z$46,O87=$Z$47,O87=$Z$48,O87=$Z$49,O87=$Z$50,O87=$Z$51,O87=$Z$52,O87=$Z$53,O87=$Z$54,O87=$Z$55,O87=$Z$56,O87=$Z$57,O87=$Z$58,O87=$Z$59,O87=$Z$70,O87=$Z$71,O87=$Z$72,O87=$Z$73,O87=$Z$74,O87=$Z$75,O87=$Z$76,O87=$Z$77,O87=$Z$78,O87=$Z$79,O87=$Z$80,O87=$Z$81,O87=$Z$82,O87=$Z$83,O87=$Z$84,O87=$Z$85,O87=$Z$86,O87=$Z$87,O87=$Z$88)),"Fehler",0)</f>
        <v>0</v>
      </c>
      <c r="W87" s="11">
        <v>0.6875</v>
      </c>
      <c r="X87" s="12">
        <v>0.70833333333333337</v>
      </c>
      <c r="Y87" s="16"/>
      <c r="Z87" s="15"/>
      <c r="AA87" s="16"/>
      <c r="AB87" s="16"/>
      <c r="AC87" s="15"/>
      <c r="AD87" s="16"/>
      <c r="AE87" s="16"/>
      <c r="AF87" s="16"/>
      <c r="AG87">
        <f>IF(AND(Z87&lt;&gt;"",OR(Z87=$Z$88)),"Fehler",0)</f>
        <v>0</v>
      </c>
    </row>
    <row r="88" spans="1:33" ht="15.75" x14ac:dyDescent="0.25">
      <c r="A88" s="11"/>
      <c r="B88" s="12"/>
      <c r="C88" s="30"/>
      <c r="D88" s="30"/>
      <c r="E88" s="30"/>
      <c r="F88" s="30"/>
      <c r="G88" s="30"/>
      <c r="H88" s="30"/>
      <c r="I88" s="30"/>
      <c r="J88" s="30"/>
      <c r="K88">
        <f>IF(AND(D88&lt;&gt;"",OR(D88=$O$11,D88=$O$12,D88=$O$13,D88=$O$14,D88=$O$15,D88=$O$16,D88=$O$17,D88=$O$18,D88=$O$19,D88=$O$20,D88=$O$21,D88=$O$22,D88=$O$23,D88=$O$24,D88=$O$25,D88=$O$26,D88=$O$27,D88=$O$28,D88=$O$29,D88=$O$41,D88=$O$42,D88=$O$43,D88=$O$44,D88=$O$45,D88=$O$46,D88=$O$47,D88=$O$48,D88=$O$49,D88=$O$50,D88=$O$51,D88=$O$52,D88=$O$53,D88=$O$54,D88=$O$55,D88=$O$56,D88=$O$57,D88=$O$58,D88=$O$59,D88=$O$70,D88=$O$71,D88=$O$72,D88=$O$73,D88=$O$74,D88=$O$75,D88=$O$76,D88=$O$77,D88=$O$78,D88=$O$79,D88=$O$80,D88=$O$81,D88=$O$82,D88=$O$83,D88=$O$84,D88=$O$85,D88=$O$86,D88=$O$87,D88=$O$88,D88=$Z$11,D88=$Z$12,D88=$Z$13,D88=$Z$14,D88=$Z$15,D88=$Z$16,D88=$Z$17,D88=$Z$18,D88=$Z$19,D88=$Z$20,D88=$Z$21,D88=$Z$22,D88=$Z$23,D88=$Z$24,D88=$Z$25,D88=$Z$26,D88=$Z$27,D88=$Z$28,D88=$Z$29,D88=$Z$41,D88=$Z$42,D88=$Z$43,D88=$Z$44,D88=$Z$45,D88=$Z$46,D88=$Z$47,D88=$Z$48,D88=$Z$49,D88=$Z$50,D88=$Z$51,D88=$Z$52,D88=$Z$53,D88=$Z$54,D88=$Z$55,D88=$Z$56,D88=$Z$57,D88=$Z$58,D88=$Z$59,D88=$Z$70,D88=$Z$71,D88=$Z$72,D88=$Z$73,D88=$Z$74,D88=$Z$75,D88=$Z$76,D88=$Z$77,D88=$Z$78,D88=$Z$79,D88=$Z$80,D88=$Z$81,D88=$Z$82,D88=$Z$83,D88=$Z$84,D88=$Z$85,D88=$Z$86,D88=$Z$87,D88=$Z$88)),"Fehler",0)</f>
        <v>0</v>
      </c>
      <c r="L88" s="11">
        <v>0.70833333333333337</v>
      </c>
      <c r="M88" s="12">
        <v>0.72916666666666663</v>
      </c>
      <c r="N88" s="16"/>
      <c r="O88" s="15"/>
      <c r="P88" s="15"/>
      <c r="Q88" s="15"/>
      <c r="R88" s="15"/>
      <c r="S88" s="15"/>
      <c r="T88" s="16"/>
      <c r="U88" s="16"/>
      <c r="V88">
        <f>IF(AND(O88&lt;&gt;"",OR(O88=$Z$11,O88=$Z$12,O88=$Z$13,O88=$Z$14,O88=$Z$15,O88=$Z$16,O88=$Z$17,O88=$Z$18,O88=$Z$19,O88=$Z$20,O88=$Z$21,O88=$Z$22,O88=$Z$23,O88=$Z$24,O88=$Z$25,O88=$Z$26,O88=$Z$27,O88=$Z$28,O88=$Z$29,O88=$Z$41,O88=$Z$42,O88=$Z$43,O88=$Z$44,O88=$Z$45,O88=$Z$46,O88=$Z$47,O88=$Z$48,O88=$Z$49,O88=$Z$50,O88=$Z$51,O88=$Z$52,O88=$Z$53,O88=$Z$54,O88=$Z$55,O88=$Z$56,O88=$Z$57,O88=$Z$58,O88=$Z$59,O88=$Z$70,O88=$Z$71,O88=$Z$72,O88=$Z$73,O88=$Z$74,O88=$Z$75,O88=$Z$76,O88=$Z$77,O88=$Z$78,O88=$Z$79,O88=$Z$80,O88=$Z$81,O88=$Z$82,O88=$Z$83,O88=$Z$84,O88=$Z$85,O88=$Z$86,O88=$Z$87,O88=$Z$88)),"Fehler",0)</f>
        <v>0</v>
      </c>
      <c r="W88" s="11">
        <v>0.70833333333333337</v>
      </c>
      <c r="X88" s="12">
        <v>0.72916666666666663</v>
      </c>
      <c r="Y88" s="16"/>
      <c r="Z88" s="15"/>
      <c r="AA88" s="15"/>
      <c r="AB88" s="15"/>
      <c r="AC88" s="15"/>
      <c r="AD88" s="15"/>
      <c r="AE88" s="16"/>
      <c r="AF88" s="16"/>
      <c r="AG88">
        <v>0</v>
      </c>
    </row>
    <row r="89" spans="1:33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Do. 28.5.</vt:lpstr>
      <vt:lpstr>Fr. 29.5.</vt:lpstr>
      <vt:lpstr>Di. 2.6.</vt:lpstr>
      <vt:lpstr>Mi. 3.6.</vt:lpstr>
      <vt:lpstr>Do. 4.6.</vt:lpstr>
      <vt:lpstr>'Di. 2.6.'!Druckbereich</vt:lpstr>
      <vt:lpstr>'Do. 28.5.'!Druckbereich</vt:lpstr>
      <vt:lpstr>'Do. 4.6.'!Druckbereich</vt:lpstr>
      <vt:lpstr>'Fr. 29.5.'!Druckbereich</vt:lpstr>
      <vt:lpstr>'Mi. 3.6.'!Druckbereich</vt:lpstr>
    </vt:vector>
  </TitlesOfParts>
  <Company>Landeshauptstadt Wiesbaden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Personal- und Organisationsamt</dc:creator>
  <cp:lastModifiedBy>Administrator</cp:lastModifiedBy>
  <cp:lastPrinted>2019-05-28T10:47:10Z</cp:lastPrinted>
  <dcterms:created xsi:type="dcterms:W3CDTF">2007-05-22T06:56:01Z</dcterms:created>
  <dcterms:modified xsi:type="dcterms:W3CDTF">2020-05-25T07:27:18Z</dcterms:modified>
</cp:coreProperties>
</file>